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1801cecf4a7ccca5/Área de Trabalho/"/>
    </mc:Choice>
  </mc:AlternateContent>
  <xr:revisionPtr revIDLastSave="7" documentId="8_{8D9E4261-E4FC-476E-8F61-796E1B3A2D1C}" xr6:coauthVersionLast="47" xr6:coauthVersionMax="47" xr10:uidLastSave="{9B80AEFB-CD58-4E3D-8EF5-428628B0A544}"/>
  <bookViews>
    <workbookView xWindow="-28920" yWindow="-2460" windowWidth="29040" windowHeight="15840" xr2:uid="{00000000-000D-0000-FFFF-FFFF00000000}"/>
  </bookViews>
  <sheets>
    <sheet name="0 - Instruções" sheetId="13" r:id="rId1"/>
    <sheet name="1 - Orçamento de Vendas" sheetId="1" r:id="rId2"/>
    <sheet name="2 - Orçamento de Produção" sheetId="2" r:id="rId3"/>
    <sheet name="3 - Composição dos Produtos" sheetId="3" r:id="rId4"/>
    <sheet name="4 - Orçamento de Consumo MP" sheetId="4" r:id="rId5"/>
    <sheet name="5 - Orçamento de Compras MP" sheetId="5" r:id="rId6"/>
    <sheet name="6 - Orçamento de Mão de Obra Di" sheetId="6" r:id="rId7"/>
    <sheet name="7 - Custos indiretos de fabrica" sheetId="7" r:id="rId8"/>
    <sheet name="8 - Custo Unitário dos produtos" sheetId="8" r:id="rId9"/>
    <sheet name="9 - Despesas" sheetId="9" r:id="rId10"/>
    <sheet name="10 - Demonstração de Resultado " sheetId="10" r:id="rId11"/>
    <sheet name="11 - Demonstração de Fluxo de C" sheetId="11" r:id="rId12"/>
    <sheet name="12 - Balanço Patrimonial" sheetId="12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12" l="1"/>
  <c r="I22" i="12"/>
  <c r="I21" i="12"/>
  <c r="E20" i="12"/>
  <c r="J17" i="12"/>
  <c r="I15" i="12"/>
  <c r="I17" i="12" s="1"/>
  <c r="J8" i="12"/>
  <c r="E8" i="12"/>
  <c r="M49" i="11"/>
  <c r="L49" i="11"/>
  <c r="K49" i="11"/>
  <c r="J49" i="11"/>
  <c r="I49" i="11"/>
  <c r="H49" i="11"/>
  <c r="G49" i="11"/>
  <c r="F49" i="11"/>
  <c r="E49" i="11"/>
  <c r="D49" i="11"/>
  <c r="C49" i="11"/>
  <c r="B49" i="11"/>
  <c r="N49" i="11" s="1"/>
  <c r="N47" i="11"/>
  <c r="N46" i="11"/>
  <c r="M42" i="11"/>
  <c r="M51" i="11" s="1"/>
  <c r="L42" i="11"/>
  <c r="L51" i="11" s="1"/>
  <c r="K42" i="11"/>
  <c r="K51" i="11" s="1"/>
  <c r="J42" i="11"/>
  <c r="J51" i="11" s="1"/>
  <c r="I42" i="11"/>
  <c r="I51" i="11" s="1"/>
  <c r="H42" i="11"/>
  <c r="H51" i="11" s="1"/>
  <c r="G42" i="11"/>
  <c r="G51" i="11" s="1"/>
  <c r="F42" i="11"/>
  <c r="F51" i="11" s="1"/>
  <c r="E42" i="11"/>
  <c r="E51" i="11" s="1"/>
  <c r="D42" i="11"/>
  <c r="D51" i="11" s="1"/>
  <c r="C42" i="11"/>
  <c r="C51" i="11" s="1"/>
  <c r="B42" i="11"/>
  <c r="B51" i="11" s="1"/>
  <c r="N40" i="11"/>
  <c r="N39" i="11"/>
  <c r="M26" i="11"/>
  <c r="L26" i="11"/>
  <c r="K26" i="11"/>
  <c r="J26" i="11"/>
  <c r="I26" i="11"/>
  <c r="H26" i="11"/>
  <c r="G26" i="11"/>
  <c r="F26" i="11"/>
  <c r="E26" i="11"/>
  <c r="D26" i="11"/>
  <c r="C26" i="11"/>
  <c r="B26" i="11"/>
  <c r="N26" i="11" s="1"/>
  <c r="M23" i="11"/>
  <c r="L23" i="11"/>
  <c r="K23" i="11"/>
  <c r="J23" i="11"/>
  <c r="I23" i="11"/>
  <c r="H23" i="11"/>
  <c r="G23" i="11"/>
  <c r="F23" i="11"/>
  <c r="E23" i="11"/>
  <c r="D23" i="11"/>
  <c r="C23" i="11"/>
  <c r="B23" i="11"/>
  <c r="N23" i="11" s="1"/>
  <c r="N13" i="11"/>
  <c r="B5" i="11"/>
  <c r="N2" i="11"/>
  <c r="M2" i="11"/>
  <c r="L2" i="11"/>
  <c r="K2" i="11"/>
  <c r="J2" i="11"/>
  <c r="I2" i="11"/>
  <c r="H2" i="11"/>
  <c r="G2" i="11"/>
  <c r="F2" i="11"/>
  <c r="E2" i="11"/>
  <c r="D2" i="11"/>
  <c r="C2" i="11"/>
  <c r="B2" i="11"/>
  <c r="O3" i="10"/>
  <c r="N3" i="10"/>
  <c r="M3" i="10"/>
  <c r="L3" i="10"/>
  <c r="K3" i="10"/>
  <c r="J3" i="10"/>
  <c r="I3" i="10"/>
  <c r="H3" i="10"/>
  <c r="G3" i="10"/>
  <c r="F3" i="10"/>
  <c r="E3" i="10"/>
  <c r="D3" i="10"/>
  <c r="C3" i="10"/>
  <c r="O19" i="9"/>
  <c r="O17" i="9"/>
  <c r="N15" i="9"/>
  <c r="M15" i="9"/>
  <c r="L15" i="9"/>
  <c r="K15" i="9"/>
  <c r="J15" i="9"/>
  <c r="I15" i="9"/>
  <c r="H15" i="9"/>
  <c r="G15" i="9"/>
  <c r="F15" i="9"/>
  <c r="E15" i="9"/>
  <c r="D15" i="9"/>
  <c r="C15" i="9"/>
  <c r="O14" i="9"/>
  <c r="O13" i="9"/>
  <c r="O12" i="9"/>
  <c r="O11" i="9"/>
  <c r="O10" i="9"/>
  <c r="O7" i="9"/>
  <c r="O5" i="9"/>
  <c r="O2" i="9"/>
  <c r="N2" i="9"/>
  <c r="M2" i="9"/>
  <c r="L2" i="9"/>
  <c r="K2" i="9"/>
  <c r="J2" i="9"/>
  <c r="I2" i="9"/>
  <c r="H2" i="9"/>
  <c r="G2" i="9"/>
  <c r="F2" i="9"/>
  <c r="E2" i="9"/>
  <c r="D2" i="9"/>
  <c r="C2" i="9"/>
  <c r="K15" i="8"/>
  <c r="G15" i="8"/>
  <c r="F15" i="8"/>
  <c r="C15" i="8"/>
  <c r="H14" i="8"/>
  <c r="C14" i="8"/>
  <c r="M8" i="8"/>
  <c r="L8" i="8"/>
  <c r="K8" i="8"/>
  <c r="J8" i="8"/>
  <c r="I8" i="8"/>
  <c r="H8" i="8"/>
  <c r="G8" i="8"/>
  <c r="F8" i="8"/>
  <c r="E8" i="8"/>
  <c r="D8" i="8"/>
  <c r="C8" i="8"/>
  <c r="B8" i="8"/>
  <c r="M2" i="8"/>
  <c r="L2" i="8"/>
  <c r="K2" i="8"/>
  <c r="J2" i="8"/>
  <c r="I2" i="8"/>
  <c r="H2" i="8"/>
  <c r="G2" i="8"/>
  <c r="F2" i="8"/>
  <c r="E2" i="8"/>
  <c r="D2" i="8"/>
  <c r="C2" i="8"/>
  <c r="B2" i="8"/>
  <c r="E16" i="7"/>
  <c r="E20" i="7" s="1"/>
  <c r="E11" i="8" s="1"/>
  <c r="B16" i="7"/>
  <c r="B15" i="7"/>
  <c r="L13" i="7"/>
  <c r="K13" i="7"/>
  <c r="G13" i="7"/>
  <c r="G15" i="7" s="1"/>
  <c r="D13" i="7"/>
  <c r="C13" i="7"/>
  <c r="M12" i="7"/>
  <c r="L12" i="7"/>
  <c r="K12" i="7"/>
  <c r="J12" i="7"/>
  <c r="I12" i="7"/>
  <c r="H12" i="7"/>
  <c r="H13" i="7" s="1"/>
  <c r="G12" i="7"/>
  <c r="F12" i="7"/>
  <c r="E12" i="7"/>
  <c r="D12" i="7"/>
  <c r="C12" i="7"/>
  <c r="B12" i="7"/>
  <c r="M11" i="7"/>
  <c r="M13" i="7" s="1"/>
  <c r="M16" i="7" s="1"/>
  <c r="M20" i="7" s="1"/>
  <c r="M11" i="8" s="1"/>
  <c r="L11" i="7"/>
  <c r="K11" i="7"/>
  <c r="J11" i="7"/>
  <c r="J13" i="7" s="1"/>
  <c r="I11" i="7"/>
  <c r="I13" i="7" s="1"/>
  <c r="I16" i="7" s="1"/>
  <c r="I20" i="7" s="1"/>
  <c r="I11" i="8" s="1"/>
  <c r="H11" i="7"/>
  <c r="G11" i="7"/>
  <c r="F11" i="7"/>
  <c r="F13" i="7" s="1"/>
  <c r="E11" i="7"/>
  <c r="E13" i="7" s="1"/>
  <c r="D11" i="7"/>
  <c r="C11" i="7"/>
  <c r="B11" i="7"/>
  <c r="B13" i="7" s="1"/>
  <c r="M8" i="7"/>
  <c r="M22" i="11" s="1"/>
  <c r="L8" i="7"/>
  <c r="L22" i="11" s="1"/>
  <c r="K8" i="7"/>
  <c r="J8" i="7"/>
  <c r="J22" i="11" s="1"/>
  <c r="I8" i="7"/>
  <c r="I22" i="11" s="1"/>
  <c r="H8" i="7"/>
  <c r="H22" i="11" s="1"/>
  <c r="G8" i="7"/>
  <c r="F8" i="7"/>
  <c r="E8" i="7"/>
  <c r="E22" i="11" s="1"/>
  <c r="D8" i="7"/>
  <c r="D22" i="11" s="1"/>
  <c r="C8" i="7"/>
  <c r="B8" i="7"/>
  <c r="B22" i="11" s="1"/>
  <c r="N7" i="7"/>
  <c r="N6" i="7"/>
  <c r="N5" i="7"/>
  <c r="N4" i="7"/>
  <c r="D17" i="12" s="1"/>
  <c r="D20" i="12" s="1"/>
  <c r="N3" i="7"/>
  <c r="N2" i="7"/>
  <c r="M2" i="7"/>
  <c r="L2" i="7"/>
  <c r="K2" i="7"/>
  <c r="J2" i="7"/>
  <c r="I2" i="7"/>
  <c r="H2" i="7"/>
  <c r="G2" i="7"/>
  <c r="F2" i="7"/>
  <c r="E2" i="7"/>
  <c r="D2" i="7"/>
  <c r="C2" i="7"/>
  <c r="B2" i="7"/>
  <c r="L15" i="6"/>
  <c r="L18" i="6" s="1"/>
  <c r="G15" i="6"/>
  <c r="G18" i="6" s="1"/>
  <c r="M13" i="6"/>
  <c r="M14" i="6" s="1"/>
  <c r="L10" i="8" s="1"/>
  <c r="I13" i="6"/>
  <c r="I14" i="6" s="1"/>
  <c r="H10" i="8" s="1"/>
  <c r="H13" i="6"/>
  <c r="H14" i="6" s="1"/>
  <c r="G10" i="8" s="1"/>
  <c r="E13" i="6"/>
  <c r="E14" i="6" s="1"/>
  <c r="D10" i="8" s="1"/>
  <c r="N11" i="6"/>
  <c r="N13" i="6" s="1"/>
  <c r="N14" i="6" s="1"/>
  <c r="M10" i="8" s="1"/>
  <c r="M11" i="6"/>
  <c r="J11" i="6"/>
  <c r="J13" i="6" s="1"/>
  <c r="J14" i="6" s="1"/>
  <c r="I10" i="8" s="1"/>
  <c r="I11" i="6"/>
  <c r="F11" i="6"/>
  <c r="F13" i="6" s="1"/>
  <c r="F14" i="6" s="1"/>
  <c r="E10" i="8" s="1"/>
  <c r="E11" i="6"/>
  <c r="N9" i="6"/>
  <c r="M9" i="6"/>
  <c r="L9" i="6"/>
  <c r="L11" i="6" s="1"/>
  <c r="L13" i="6" s="1"/>
  <c r="L14" i="6" s="1"/>
  <c r="K10" i="8" s="1"/>
  <c r="K9" i="6"/>
  <c r="K11" i="6" s="1"/>
  <c r="K13" i="6" s="1"/>
  <c r="K14" i="6" s="1"/>
  <c r="J10" i="8" s="1"/>
  <c r="J9" i="6"/>
  <c r="I9" i="6"/>
  <c r="H9" i="6"/>
  <c r="H11" i="6" s="1"/>
  <c r="H15" i="6" s="1"/>
  <c r="H18" i="6" s="1"/>
  <c r="G9" i="6"/>
  <c r="G11" i="6" s="1"/>
  <c r="G13" i="6" s="1"/>
  <c r="G14" i="6" s="1"/>
  <c r="F10" i="8" s="1"/>
  <c r="F9" i="6"/>
  <c r="E9" i="6"/>
  <c r="D9" i="6"/>
  <c r="D11" i="6" s="1"/>
  <c r="D13" i="6" s="1"/>
  <c r="D14" i="6" s="1"/>
  <c r="C10" i="8" s="1"/>
  <c r="C9" i="6"/>
  <c r="C11" i="6" s="1"/>
  <c r="L7" i="6"/>
  <c r="H7" i="6"/>
  <c r="G7" i="6"/>
  <c r="G16" i="6" s="1"/>
  <c r="F21" i="11" s="1"/>
  <c r="D7" i="6"/>
  <c r="M5" i="6"/>
  <c r="L5" i="6"/>
  <c r="I5" i="6"/>
  <c r="H5" i="6"/>
  <c r="E5" i="6"/>
  <c r="D5" i="6"/>
  <c r="D15" i="6" s="1"/>
  <c r="D18" i="6" s="1"/>
  <c r="N3" i="6"/>
  <c r="N5" i="6" s="1"/>
  <c r="M3" i="6"/>
  <c r="L3" i="6"/>
  <c r="K3" i="6"/>
  <c r="K5" i="6" s="1"/>
  <c r="J3" i="6"/>
  <c r="J5" i="6" s="1"/>
  <c r="I3" i="6"/>
  <c r="H3" i="6"/>
  <c r="G3" i="6"/>
  <c r="G5" i="6" s="1"/>
  <c r="F3" i="6"/>
  <c r="F5" i="6" s="1"/>
  <c r="E3" i="6"/>
  <c r="D3" i="6"/>
  <c r="C3" i="6"/>
  <c r="C5" i="6" s="1"/>
  <c r="O2" i="6"/>
  <c r="N2" i="6"/>
  <c r="M2" i="6"/>
  <c r="L2" i="6"/>
  <c r="K2" i="6"/>
  <c r="J2" i="6"/>
  <c r="I2" i="6"/>
  <c r="H2" i="6"/>
  <c r="G2" i="6"/>
  <c r="F2" i="6"/>
  <c r="E2" i="6"/>
  <c r="D2" i="6"/>
  <c r="C2" i="6"/>
  <c r="C76" i="5"/>
  <c r="B20" i="11" s="1"/>
  <c r="C74" i="5"/>
  <c r="E60" i="5"/>
  <c r="D60" i="5"/>
  <c r="E59" i="5"/>
  <c r="D59" i="5"/>
  <c r="C59" i="5"/>
  <c r="D58" i="5"/>
  <c r="C58" i="5"/>
  <c r="C57" i="5"/>
  <c r="C60" i="5" s="1"/>
  <c r="N37" i="5"/>
  <c r="M37" i="5"/>
  <c r="L37" i="5"/>
  <c r="K37" i="5"/>
  <c r="J37" i="5"/>
  <c r="I37" i="5"/>
  <c r="H37" i="5"/>
  <c r="G37" i="5"/>
  <c r="F37" i="5"/>
  <c r="E37" i="5"/>
  <c r="D37" i="5"/>
  <c r="C37" i="5"/>
  <c r="O33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N22" i="5"/>
  <c r="M22" i="5"/>
  <c r="L22" i="5"/>
  <c r="K22" i="5"/>
  <c r="J22" i="5"/>
  <c r="I22" i="5"/>
  <c r="H22" i="5"/>
  <c r="G22" i="5"/>
  <c r="F22" i="5"/>
  <c r="E22" i="5"/>
  <c r="D22" i="5"/>
  <c r="C22" i="5"/>
  <c r="O18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N7" i="5"/>
  <c r="M7" i="5"/>
  <c r="L7" i="5"/>
  <c r="K7" i="5"/>
  <c r="J7" i="5"/>
  <c r="H7" i="5"/>
  <c r="F7" i="5"/>
  <c r="E7" i="5"/>
  <c r="D7" i="5"/>
  <c r="C7" i="5"/>
  <c r="D4" i="5"/>
  <c r="O3" i="5"/>
  <c r="O2" i="5"/>
  <c r="N2" i="5"/>
  <c r="N55" i="5" s="1"/>
  <c r="M2" i="5"/>
  <c r="M55" i="5" s="1"/>
  <c r="L2" i="5"/>
  <c r="L55" i="5" s="1"/>
  <c r="K2" i="5"/>
  <c r="K55" i="5" s="1"/>
  <c r="J2" i="5"/>
  <c r="J55" i="5" s="1"/>
  <c r="I2" i="5"/>
  <c r="I55" i="5" s="1"/>
  <c r="H2" i="5"/>
  <c r="H55" i="5" s="1"/>
  <c r="G2" i="5"/>
  <c r="G55" i="5" s="1"/>
  <c r="F2" i="5"/>
  <c r="F55" i="5" s="1"/>
  <c r="E2" i="5"/>
  <c r="E55" i="5" s="1"/>
  <c r="D2" i="5"/>
  <c r="D55" i="5" s="1"/>
  <c r="C2" i="5"/>
  <c r="C55" i="5" s="1"/>
  <c r="K26" i="4"/>
  <c r="N25" i="4"/>
  <c r="M25" i="4"/>
  <c r="M26" i="4" s="1"/>
  <c r="L25" i="4"/>
  <c r="K25" i="4"/>
  <c r="J25" i="4"/>
  <c r="I25" i="4"/>
  <c r="I26" i="4" s="1"/>
  <c r="H25" i="4"/>
  <c r="G25" i="4"/>
  <c r="F25" i="4"/>
  <c r="E25" i="4"/>
  <c r="E26" i="4" s="1"/>
  <c r="D25" i="4"/>
  <c r="C25" i="4"/>
  <c r="N24" i="4"/>
  <c r="N26" i="4" s="1"/>
  <c r="N27" i="4" s="1"/>
  <c r="N34" i="5" s="1"/>
  <c r="M24" i="4"/>
  <c r="L24" i="4"/>
  <c r="L26" i="4" s="1"/>
  <c r="K24" i="4"/>
  <c r="J24" i="4"/>
  <c r="J26" i="4" s="1"/>
  <c r="J27" i="4" s="1"/>
  <c r="J34" i="5" s="1"/>
  <c r="I24" i="4"/>
  <c r="H24" i="4"/>
  <c r="H26" i="4" s="1"/>
  <c r="G24" i="4"/>
  <c r="G26" i="4" s="1"/>
  <c r="F24" i="4"/>
  <c r="F26" i="4" s="1"/>
  <c r="E24" i="4"/>
  <c r="D24" i="4"/>
  <c r="D26" i="4" s="1"/>
  <c r="C24" i="4"/>
  <c r="C26" i="4" s="1"/>
  <c r="K23" i="4"/>
  <c r="I23" i="4"/>
  <c r="I27" i="4" s="1"/>
  <c r="I34" i="5" s="1"/>
  <c r="G23" i="4"/>
  <c r="D23" i="4"/>
  <c r="D27" i="4" s="1"/>
  <c r="D34" i="5" s="1"/>
  <c r="N22" i="4"/>
  <c r="M22" i="4"/>
  <c r="L22" i="4"/>
  <c r="K22" i="4"/>
  <c r="J22" i="4"/>
  <c r="I22" i="4"/>
  <c r="H22" i="4"/>
  <c r="G22" i="4"/>
  <c r="F22" i="4"/>
  <c r="E22" i="4"/>
  <c r="D22" i="4"/>
  <c r="C22" i="4"/>
  <c r="C23" i="4" s="1"/>
  <c r="C27" i="4" s="1"/>
  <c r="C34" i="5" s="1"/>
  <c r="N21" i="4"/>
  <c r="N23" i="4" s="1"/>
  <c r="M21" i="4"/>
  <c r="M23" i="4" s="1"/>
  <c r="M27" i="4" s="1"/>
  <c r="M34" i="5" s="1"/>
  <c r="L21" i="4"/>
  <c r="L23" i="4" s="1"/>
  <c r="L27" i="4" s="1"/>
  <c r="L34" i="5" s="1"/>
  <c r="K21" i="4"/>
  <c r="J21" i="4"/>
  <c r="J23" i="4" s="1"/>
  <c r="I21" i="4"/>
  <c r="H21" i="4"/>
  <c r="H23" i="4" s="1"/>
  <c r="H27" i="4" s="1"/>
  <c r="H34" i="5" s="1"/>
  <c r="G21" i="4"/>
  <c r="F21" i="4"/>
  <c r="F23" i="4" s="1"/>
  <c r="E21" i="4"/>
  <c r="E23" i="4" s="1"/>
  <c r="E27" i="4" s="1"/>
  <c r="E34" i="5" s="1"/>
  <c r="D21" i="4"/>
  <c r="C21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H18" i="4"/>
  <c r="H19" i="5" s="1"/>
  <c r="L17" i="4"/>
  <c r="K17" i="4"/>
  <c r="H17" i="4"/>
  <c r="G17" i="4"/>
  <c r="N16" i="4"/>
  <c r="M16" i="4"/>
  <c r="L16" i="4"/>
  <c r="K16" i="4"/>
  <c r="J16" i="4"/>
  <c r="I16" i="4"/>
  <c r="H16" i="4"/>
  <c r="G16" i="4"/>
  <c r="F16" i="4"/>
  <c r="E16" i="4"/>
  <c r="D16" i="4"/>
  <c r="C16" i="4"/>
  <c r="C17" i="4" s="1"/>
  <c r="N15" i="4"/>
  <c r="N17" i="4" s="1"/>
  <c r="M15" i="4"/>
  <c r="M17" i="4" s="1"/>
  <c r="L15" i="4"/>
  <c r="K15" i="4"/>
  <c r="J15" i="4"/>
  <c r="J17" i="4" s="1"/>
  <c r="I15" i="4"/>
  <c r="I17" i="4" s="1"/>
  <c r="H15" i="4"/>
  <c r="G15" i="4"/>
  <c r="F15" i="4"/>
  <c r="F17" i="4" s="1"/>
  <c r="E15" i="4"/>
  <c r="E17" i="4" s="1"/>
  <c r="D15" i="4"/>
  <c r="D17" i="4" s="1"/>
  <c r="C15" i="4"/>
  <c r="N14" i="4"/>
  <c r="N18" i="4" s="1"/>
  <c r="N19" i="5" s="1"/>
  <c r="J14" i="4"/>
  <c r="J18" i="4" s="1"/>
  <c r="J19" i="5" s="1"/>
  <c r="I14" i="4"/>
  <c r="I18" i="4" s="1"/>
  <c r="I19" i="5" s="1"/>
  <c r="E14" i="4"/>
  <c r="N13" i="4"/>
  <c r="M13" i="4"/>
  <c r="M14" i="4" s="1"/>
  <c r="M18" i="4" s="1"/>
  <c r="M19" i="5" s="1"/>
  <c r="L13" i="4"/>
  <c r="K13" i="4"/>
  <c r="K14" i="4" s="1"/>
  <c r="K18" i="4" s="1"/>
  <c r="K19" i="5" s="1"/>
  <c r="J13" i="4"/>
  <c r="I13" i="4"/>
  <c r="H13" i="4"/>
  <c r="G13" i="4"/>
  <c r="F13" i="4"/>
  <c r="E13" i="4"/>
  <c r="D13" i="4"/>
  <c r="C13" i="4"/>
  <c r="C14" i="4" s="1"/>
  <c r="N12" i="4"/>
  <c r="M12" i="4"/>
  <c r="L12" i="4"/>
  <c r="L14" i="4" s="1"/>
  <c r="L18" i="4" s="1"/>
  <c r="L19" i="5" s="1"/>
  <c r="K12" i="4"/>
  <c r="J12" i="4"/>
  <c r="I12" i="4"/>
  <c r="H12" i="4"/>
  <c r="H14" i="4" s="1"/>
  <c r="G12" i="4"/>
  <c r="G14" i="4" s="1"/>
  <c r="G18" i="4" s="1"/>
  <c r="G19" i="5" s="1"/>
  <c r="G20" i="5" s="1"/>
  <c r="F12" i="4"/>
  <c r="F14" i="4" s="1"/>
  <c r="F18" i="4" s="1"/>
  <c r="F19" i="5" s="1"/>
  <c r="E12" i="4"/>
  <c r="D12" i="4"/>
  <c r="D14" i="4" s="1"/>
  <c r="C12" i="4"/>
  <c r="O12" i="4" s="1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K8" i="4"/>
  <c r="J8" i="4"/>
  <c r="J9" i="4" s="1"/>
  <c r="J4" i="5" s="1"/>
  <c r="E8" i="4"/>
  <c r="N7" i="4"/>
  <c r="M7" i="4"/>
  <c r="M8" i="4" s="1"/>
  <c r="L7" i="4"/>
  <c r="K7" i="4"/>
  <c r="J7" i="4"/>
  <c r="I7" i="4"/>
  <c r="I8" i="4" s="1"/>
  <c r="H7" i="4"/>
  <c r="G7" i="4"/>
  <c r="F7" i="4"/>
  <c r="E7" i="4"/>
  <c r="D7" i="4"/>
  <c r="C7" i="4"/>
  <c r="N6" i="4"/>
  <c r="N8" i="4" s="1"/>
  <c r="N9" i="4" s="1"/>
  <c r="N4" i="5" s="1"/>
  <c r="M6" i="4"/>
  <c r="L6" i="4"/>
  <c r="L8" i="4" s="1"/>
  <c r="K6" i="4"/>
  <c r="J6" i="4"/>
  <c r="I6" i="4"/>
  <c r="H6" i="4"/>
  <c r="H8" i="4" s="1"/>
  <c r="G6" i="4"/>
  <c r="G8" i="4" s="1"/>
  <c r="F6" i="4"/>
  <c r="F8" i="4" s="1"/>
  <c r="O8" i="4" s="1"/>
  <c r="E6" i="4"/>
  <c r="D6" i="4"/>
  <c r="D8" i="4" s="1"/>
  <c r="C6" i="4"/>
  <c r="C8" i="4" s="1"/>
  <c r="M5" i="4"/>
  <c r="M9" i="4" s="1"/>
  <c r="M4" i="5" s="1"/>
  <c r="I5" i="4"/>
  <c r="I9" i="4" s="1"/>
  <c r="I4" i="5" s="1"/>
  <c r="H5" i="4"/>
  <c r="H9" i="4" s="1"/>
  <c r="H4" i="5" s="1"/>
  <c r="N4" i="4"/>
  <c r="M4" i="4"/>
  <c r="L4" i="4"/>
  <c r="K4" i="4"/>
  <c r="K5" i="4" s="1"/>
  <c r="K9" i="4" s="1"/>
  <c r="K4" i="5" s="1"/>
  <c r="J4" i="4"/>
  <c r="I4" i="4"/>
  <c r="H4" i="4"/>
  <c r="G4" i="4"/>
  <c r="G5" i="4" s="1"/>
  <c r="G9" i="4" s="1"/>
  <c r="G4" i="5" s="1"/>
  <c r="F4" i="4"/>
  <c r="E4" i="4"/>
  <c r="D4" i="4"/>
  <c r="C4" i="4"/>
  <c r="C5" i="4" s="1"/>
  <c r="N3" i="4"/>
  <c r="N5" i="4" s="1"/>
  <c r="M3" i="4"/>
  <c r="L3" i="4"/>
  <c r="L5" i="4" s="1"/>
  <c r="L9" i="4" s="1"/>
  <c r="L4" i="5" s="1"/>
  <c r="K3" i="4"/>
  <c r="J3" i="4"/>
  <c r="J5" i="4" s="1"/>
  <c r="I3" i="4"/>
  <c r="H3" i="4"/>
  <c r="G3" i="4"/>
  <c r="F3" i="4"/>
  <c r="F5" i="4" s="1"/>
  <c r="F9" i="4" s="1"/>
  <c r="F4" i="5" s="1"/>
  <c r="E3" i="4"/>
  <c r="E5" i="4" s="1"/>
  <c r="E9" i="4" s="1"/>
  <c r="E4" i="5" s="1"/>
  <c r="E5" i="5" s="1"/>
  <c r="D3" i="4"/>
  <c r="D5" i="4" s="1"/>
  <c r="D9" i="4" s="1"/>
  <c r="C3" i="4"/>
  <c r="O3" i="4" s="1"/>
  <c r="O2" i="4"/>
  <c r="N2" i="4"/>
  <c r="M2" i="4"/>
  <c r="L2" i="4"/>
  <c r="K2" i="4"/>
  <c r="J2" i="4"/>
  <c r="I2" i="4"/>
  <c r="H2" i="4"/>
  <c r="G2" i="4"/>
  <c r="F2" i="4"/>
  <c r="E2" i="4"/>
  <c r="D2" i="4"/>
  <c r="C2" i="4"/>
  <c r="G17" i="3"/>
  <c r="E17" i="3"/>
  <c r="D17" i="3"/>
  <c r="G16" i="3"/>
  <c r="F16" i="3"/>
  <c r="H16" i="3" s="1"/>
  <c r="E16" i="3"/>
  <c r="G15" i="3"/>
  <c r="F15" i="3"/>
  <c r="H15" i="3" s="1"/>
  <c r="E15" i="3"/>
  <c r="G14" i="3"/>
  <c r="F14" i="3"/>
  <c r="E14" i="3"/>
  <c r="A10" i="3"/>
  <c r="F8" i="3"/>
  <c r="E8" i="3"/>
  <c r="D8" i="3"/>
  <c r="H7" i="3"/>
  <c r="G7" i="3"/>
  <c r="F7" i="3"/>
  <c r="E7" i="3"/>
  <c r="H6" i="3"/>
  <c r="G6" i="3"/>
  <c r="F6" i="3"/>
  <c r="E6" i="3"/>
  <c r="H5" i="3"/>
  <c r="H8" i="3" s="1"/>
  <c r="G5" i="3"/>
  <c r="G8" i="3" s="1"/>
  <c r="F5" i="3"/>
  <c r="E5" i="3"/>
  <c r="A1" i="3"/>
  <c r="O16" i="2"/>
  <c r="N14" i="2"/>
  <c r="M14" i="2"/>
  <c r="I14" i="2"/>
  <c r="H14" i="2"/>
  <c r="N13" i="2"/>
  <c r="M13" i="2"/>
  <c r="L13" i="2"/>
  <c r="K13" i="2"/>
  <c r="J13" i="2"/>
  <c r="I13" i="2"/>
  <c r="H13" i="2"/>
  <c r="G13" i="2"/>
  <c r="F13" i="2"/>
  <c r="E13" i="2"/>
  <c r="E14" i="2" s="1"/>
  <c r="D13" i="2"/>
  <c r="C13" i="2"/>
  <c r="O13" i="2" s="1"/>
  <c r="N12" i="2"/>
  <c r="M12" i="2"/>
  <c r="L12" i="2"/>
  <c r="L14" i="2" s="1"/>
  <c r="K12" i="2"/>
  <c r="J12" i="2"/>
  <c r="J14" i="2" s="1"/>
  <c r="I12" i="2"/>
  <c r="H12" i="2"/>
  <c r="G12" i="2"/>
  <c r="F12" i="2"/>
  <c r="F14" i="2" s="1"/>
  <c r="E12" i="2"/>
  <c r="D12" i="2"/>
  <c r="D14" i="2" s="1"/>
  <c r="C12" i="2"/>
  <c r="O11" i="2"/>
  <c r="O10" i="2"/>
  <c r="K10" i="2"/>
  <c r="A9" i="2"/>
  <c r="O8" i="2"/>
  <c r="L6" i="2"/>
  <c r="K6" i="2"/>
  <c r="H6" i="2"/>
  <c r="E6" i="2"/>
  <c r="N5" i="2"/>
  <c r="M5" i="2"/>
  <c r="M6" i="2" s="1"/>
  <c r="L5" i="2"/>
  <c r="K5" i="2"/>
  <c r="J5" i="2"/>
  <c r="I5" i="2"/>
  <c r="H5" i="2"/>
  <c r="G5" i="2"/>
  <c r="F5" i="2"/>
  <c r="E5" i="2"/>
  <c r="D5" i="2"/>
  <c r="D6" i="2" s="1"/>
  <c r="C5" i="2"/>
  <c r="N4" i="2"/>
  <c r="N6" i="2" s="1"/>
  <c r="M4" i="2"/>
  <c r="L4" i="2"/>
  <c r="K4" i="2"/>
  <c r="J4" i="2"/>
  <c r="J6" i="2" s="1"/>
  <c r="I4" i="2"/>
  <c r="I6" i="2" s="1"/>
  <c r="H4" i="2"/>
  <c r="G4" i="2"/>
  <c r="G6" i="2" s="1"/>
  <c r="F4" i="2"/>
  <c r="F6" i="2" s="1"/>
  <c r="E4" i="2"/>
  <c r="D4" i="2"/>
  <c r="C4" i="2"/>
  <c r="C6" i="2" s="1"/>
  <c r="C7" i="2" s="1"/>
  <c r="O3" i="2"/>
  <c r="O2" i="2"/>
  <c r="N2" i="2"/>
  <c r="N10" i="2" s="1"/>
  <c r="M2" i="2"/>
  <c r="M10" i="2" s="1"/>
  <c r="L2" i="2"/>
  <c r="L10" i="2" s="1"/>
  <c r="K2" i="2"/>
  <c r="J2" i="2"/>
  <c r="J10" i="2" s="1"/>
  <c r="I2" i="2"/>
  <c r="I10" i="2" s="1"/>
  <c r="H2" i="2"/>
  <c r="H10" i="2" s="1"/>
  <c r="G2" i="2"/>
  <c r="G10" i="2" s="1"/>
  <c r="F2" i="2"/>
  <c r="F10" i="2" s="1"/>
  <c r="E2" i="2"/>
  <c r="E10" i="2" s="1"/>
  <c r="D2" i="2"/>
  <c r="D10" i="2" s="1"/>
  <c r="C2" i="2"/>
  <c r="C10" i="2" s="1"/>
  <c r="A1" i="2"/>
  <c r="D66" i="1"/>
  <c r="D65" i="1"/>
  <c r="C65" i="1"/>
  <c r="C64" i="1"/>
  <c r="C66" i="1" s="1"/>
  <c r="E7" i="12" s="1"/>
  <c r="E11" i="12" s="1"/>
  <c r="E27" i="12" s="1"/>
  <c r="N62" i="1"/>
  <c r="M62" i="1"/>
  <c r="L62" i="1"/>
  <c r="K62" i="1"/>
  <c r="J62" i="1"/>
  <c r="I62" i="1"/>
  <c r="H62" i="1"/>
  <c r="G62" i="1"/>
  <c r="F62" i="1"/>
  <c r="E62" i="1"/>
  <c r="D62" i="1"/>
  <c r="C62" i="1"/>
  <c r="M55" i="1"/>
  <c r="G55" i="1"/>
  <c r="C55" i="1"/>
  <c r="D51" i="1"/>
  <c r="N50" i="1"/>
  <c r="M15" i="8" s="1"/>
  <c r="M50" i="1"/>
  <c r="L15" i="8" s="1"/>
  <c r="L50" i="1"/>
  <c r="K50" i="1"/>
  <c r="J15" i="8" s="1"/>
  <c r="J50" i="1"/>
  <c r="I15" i="8" s="1"/>
  <c r="I50" i="1"/>
  <c r="H15" i="8" s="1"/>
  <c r="H50" i="1"/>
  <c r="G50" i="1"/>
  <c r="F50" i="1"/>
  <c r="E15" i="8" s="1"/>
  <c r="E50" i="1"/>
  <c r="D15" i="8" s="1"/>
  <c r="D50" i="1"/>
  <c r="C50" i="1"/>
  <c r="B15" i="8" s="1"/>
  <c r="G49" i="1"/>
  <c r="K48" i="1"/>
  <c r="M47" i="1"/>
  <c r="M48" i="1" s="1"/>
  <c r="L47" i="1"/>
  <c r="L48" i="1" s="1"/>
  <c r="N45" i="1"/>
  <c r="M45" i="1"/>
  <c r="K45" i="1"/>
  <c r="K47" i="1" s="1"/>
  <c r="J45" i="1"/>
  <c r="J47" i="1" s="1"/>
  <c r="J48" i="1" s="1"/>
  <c r="I45" i="1"/>
  <c r="E45" i="1"/>
  <c r="C45" i="1"/>
  <c r="N43" i="1"/>
  <c r="M43" i="1"/>
  <c r="L43" i="1"/>
  <c r="L45" i="1" s="1"/>
  <c r="L51" i="1" s="1"/>
  <c r="K43" i="1"/>
  <c r="J43" i="1"/>
  <c r="I43" i="1"/>
  <c r="H43" i="1"/>
  <c r="H45" i="1" s="1"/>
  <c r="G43" i="1"/>
  <c r="G45" i="1" s="1"/>
  <c r="G47" i="1" s="1"/>
  <c r="G48" i="1" s="1"/>
  <c r="F43" i="1"/>
  <c r="F45" i="1" s="1"/>
  <c r="E43" i="1"/>
  <c r="D43" i="1"/>
  <c r="D45" i="1" s="1"/>
  <c r="C43" i="1"/>
  <c r="O43" i="1" s="1"/>
  <c r="O41" i="1"/>
  <c r="L37" i="1"/>
  <c r="H37" i="1"/>
  <c r="D37" i="1"/>
  <c r="L36" i="1"/>
  <c r="K36" i="1"/>
  <c r="I36" i="1"/>
  <c r="H36" i="1"/>
  <c r="E36" i="1"/>
  <c r="D36" i="1"/>
  <c r="M35" i="1"/>
  <c r="L35" i="1"/>
  <c r="L38" i="1" s="1"/>
  <c r="L39" i="1" s="1"/>
  <c r="I35" i="1"/>
  <c r="I38" i="1" s="1"/>
  <c r="H35" i="1"/>
  <c r="D35" i="1"/>
  <c r="N33" i="1"/>
  <c r="M33" i="1"/>
  <c r="M37" i="1" s="1"/>
  <c r="L33" i="1"/>
  <c r="K33" i="1"/>
  <c r="J33" i="1"/>
  <c r="I33" i="1"/>
  <c r="I37" i="1" s="1"/>
  <c r="H33" i="1"/>
  <c r="G33" i="1"/>
  <c r="F33" i="1"/>
  <c r="F35" i="1" s="1"/>
  <c r="E33" i="1"/>
  <c r="E37" i="1" s="1"/>
  <c r="D33" i="1"/>
  <c r="C33" i="1"/>
  <c r="C37" i="1" s="1"/>
  <c r="O31" i="1"/>
  <c r="O50" i="1" s="1"/>
  <c r="N23" i="1"/>
  <c r="M23" i="1"/>
  <c r="L14" i="8" s="1"/>
  <c r="L23" i="1"/>
  <c r="L55" i="1" s="1"/>
  <c r="K23" i="1"/>
  <c r="J14" i="8" s="1"/>
  <c r="J23" i="1"/>
  <c r="I23" i="1"/>
  <c r="H23" i="1"/>
  <c r="G23" i="1"/>
  <c r="F14" i="8" s="1"/>
  <c r="F23" i="1"/>
  <c r="E23" i="1"/>
  <c r="D14" i="8" s="1"/>
  <c r="D23" i="1"/>
  <c r="D55" i="1" s="1"/>
  <c r="C23" i="1"/>
  <c r="B14" i="8" s="1"/>
  <c r="H22" i="1"/>
  <c r="L21" i="1"/>
  <c r="N20" i="1"/>
  <c r="N21" i="1" s="1"/>
  <c r="N18" i="1"/>
  <c r="L18" i="1"/>
  <c r="L20" i="1" s="1"/>
  <c r="K18" i="1"/>
  <c r="J18" i="1"/>
  <c r="F18" i="1"/>
  <c r="D18" i="1"/>
  <c r="D20" i="1" s="1"/>
  <c r="D21" i="1" s="1"/>
  <c r="N16" i="1"/>
  <c r="M16" i="1"/>
  <c r="M18" i="1" s="1"/>
  <c r="L16" i="1"/>
  <c r="K16" i="1"/>
  <c r="J16" i="1"/>
  <c r="I16" i="1"/>
  <c r="I18" i="1" s="1"/>
  <c r="I20" i="1" s="1"/>
  <c r="I21" i="1" s="1"/>
  <c r="H16" i="1"/>
  <c r="H18" i="1" s="1"/>
  <c r="H20" i="1" s="1"/>
  <c r="H21" i="1" s="1"/>
  <c r="G16" i="1"/>
  <c r="G18" i="1" s="1"/>
  <c r="F16" i="1"/>
  <c r="E16" i="1"/>
  <c r="E18" i="1" s="1"/>
  <c r="O18" i="1" s="1"/>
  <c r="D16" i="1"/>
  <c r="C16" i="1"/>
  <c r="C18" i="1" s="1"/>
  <c r="O14" i="1"/>
  <c r="G11" i="1"/>
  <c r="L10" i="1"/>
  <c r="K10" i="1"/>
  <c r="H10" i="1"/>
  <c r="G10" i="1"/>
  <c r="D10" i="1"/>
  <c r="C10" i="1"/>
  <c r="L9" i="1"/>
  <c r="L11" i="1" s="1"/>
  <c r="L25" i="1" s="1"/>
  <c r="K9" i="1"/>
  <c r="H9" i="1"/>
  <c r="G9" i="1"/>
  <c r="D9" i="1"/>
  <c r="C9" i="1"/>
  <c r="M8" i="1"/>
  <c r="L8" i="1"/>
  <c r="I8" i="1"/>
  <c r="H8" i="1"/>
  <c r="H11" i="1" s="1"/>
  <c r="H25" i="1" s="1"/>
  <c r="E8" i="1"/>
  <c r="D8" i="1"/>
  <c r="N6" i="1"/>
  <c r="M6" i="1"/>
  <c r="L6" i="1"/>
  <c r="K6" i="1"/>
  <c r="K8" i="1" s="1"/>
  <c r="J6" i="1"/>
  <c r="I6" i="1"/>
  <c r="H6" i="1"/>
  <c r="G6" i="1"/>
  <c r="G8" i="1" s="1"/>
  <c r="F6" i="1"/>
  <c r="F24" i="1" s="1"/>
  <c r="E6" i="1"/>
  <c r="D6" i="1"/>
  <c r="C6" i="1"/>
  <c r="O4" i="1"/>
  <c r="M5" i="5" l="1"/>
  <c r="N20" i="5"/>
  <c r="L35" i="5"/>
  <c r="D35" i="5"/>
  <c r="O37" i="1"/>
  <c r="G29" i="5"/>
  <c r="H18" i="5"/>
  <c r="O14" i="4"/>
  <c r="O18" i="4" s="1"/>
  <c r="C18" i="4"/>
  <c r="C19" i="5" s="1"/>
  <c r="I35" i="5"/>
  <c r="J20" i="5"/>
  <c r="B20" i="8"/>
  <c r="D3" i="2"/>
  <c r="D7" i="2" s="1"/>
  <c r="C9" i="4"/>
  <c r="C4" i="5" s="1"/>
  <c r="O5" i="4"/>
  <c r="O9" i="4" s="1"/>
  <c r="H5" i="5"/>
  <c r="J5" i="5"/>
  <c r="N35" i="5"/>
  <c r="J9" i="1"/>
  <c r="J8" i="1"/>
  <c r="G25" i="1"/>
  <c r="M20" i="1"/>
  <c r="M21" i="1" s="1"/>
  <c r="M22" i="1" s="1"/>
  <c r="N47" i="1"/>
  <c r="N48" i="1" s="1"/>
  <c r="N49" i="1"/>
  <c r="N5" i="5"/>
  <c r="E35" i="5"/>
  <c r="C24" i="1"/>
  <c r="K11" i="1"/>
  <c r="D11" i="1"/>
  <c r="D25" i="1" s="1"/>
  <c r="F12" i="1"/>
  <c r="K20" i="1"/>
  <c r="K21" i="1" s="1"/>
  <c r="K22" i="1"/>
  <c r="C20" i="1"/>
  <c r="I22" i="1"/>
  <c r="F47" i="1"/>
  <c r="F48" i="1" s="1"/>
  <c r="F49" i="1" s="1"/>
  <c r="L49" i="1"/>
  <c r="L53" i="1" s="1"/>
  <c r="F17" i="3"/>
  <c r="H14" i="3"/>
  <c r="H17" i="3" s="1"/>
  <c r="K5" i="5"/>
  <c r="D18" i="4"/>
  <c r="D19" i="5" s="1"/>
  <c r="L20" i="5"/>
  <c r="O17" i="4"/>
  <c r="F27" i="4"/>
  <c r="F34" i="5" s="1"/>
  <c r="D16" i="6"/>
  <c r="C21" i="11" s="1"/>
  <c r="D8" i="6"/>
  <c r="C4" i="8" s="1"/>
  <c r="I11" i="1"/>
  <c r="I25" i="1" s="1"/>
  <c r="F17" i="8"/>
  <c r="F19" i="8" s="1"/>
  <c r="G10" i="10" s="1"/>
  <c r="M35" i="5"/>
  <c r="E11" i="1"/>
  <c r="J24" i="1"/>
  <c r="F36" i="1"/>
  <c r="F38" i="1" s="1"/>
  <c r="F37" i="1"/>
  <c r="F51" i="1"/>
  <c r="F56" i="1" s="1"/>
  <c r="N36" i="1"/>
  <c r="N35" i="1"/>
  <c r="N37" i="1"/>
  <c r="C47" i="1"/>
  <c r="C48" i="1" s="1"/>
  <c r="O48" i="1" s="1"/>
  <c r="O45" i="1"/>
  <c r="L52" i="1"/>
  <c r="L57" i="1" s="1"/>
  <c r="L5" i="5"/>
  <c r="I20" i="5"/>
  <c r="C35" i="5"/>
  <c r="C36" i="5"/>
  <c r="O23" i="4"/>
  <c r="O27" i="4" s="1"/>
  <c r="J35" i="5"/>
  <c r="M20" i="5"/>
  <c r="G17" i="7"/>
  <c r="G19" i="7"/>
  <c r="G5" i="8" s="1"/>
  <c r="F9" i="1"/>
  <c r="F8" i="1"/>
  <c r="F11" i="1" s="1"/>
  <c r="F25" i="1" s="1"/>
  <c r="N10" i="1"/>
  <c r="N24" i="1"/>
  <c r="N9" i="1"/>
  <c r="N8" i="1"/>
  <c r="N11" i="1" s="1"/>
  <c r="N25" i="1" s="1"/>
  <c r="F10" i="1"/>
  <c r="E20" i="1"/>
  <c r="E21" i="1" s="1"/>
  <c r="E22" i="1" s="1"/>
  <c r="J22" i="1"/>
  <c r="J20" i="1"/>
  <c r="J21" i="1" s="1"/>
  <c r="E24" i="1"/>
  <c r="I49" i="1"/>
  <c r="I47" i="1"/>
  <c r="I48" i="1" s="1"/>
  <c r="N51" i="1"/>
  <c r="F5" i="5"/>
  <c r="K20" i="5"/>
  <c r="D5" i="5"/>
  <c r="G20" i="1"/>
  <c r="G21" i="1" s="1"/>
  <c r="G22" i="1" s="1"/>
  <c r="J36" i="1"/>
  <c r="J35" i="1"/>
  <c r="J38" i="1" s="1"/>
  <c r="J52" i="1" s="1"/>
  <c r="J37" i="1"/>
  <c r="J51" i="1"/>
  <c r="H38" i="1"/>
  <c r="E10" i="1"/>
  <c r="O10" i="1" s="1"/>
  <c r="E9" i="1"/>
  <c r="O9" i="1" s="1"/>
  <c r="I24" i="1"/>
  <c r="I12" i="1"/>
  <c r="I26" i="1" s="1"/>
  <c r="I10" i="1"/>
  <c r="I9" i="1"/>
  <c r="M10" i="1"/>
  <c r="M11" i="1" s="1"/>
  <c r="M24" i="1"/>
  <c r="M56" i="1" s="1"/>
  <c r="M9" i="1"/>
  <c r="J10" i="1"/>
  <c r="F22" i="1"/>
  <c r="F20" i="1"/>
  <c r="F21" i="1" s="1"/>
  <c r="D22" i="1"/>
  <c r="E14" i="8"/>
  <c r="F55" i="1"/>
  <c r="I14" i="8"/>
  <c r="J55" i="1"/>
  <c r="M14" i="8"/>
  <c r="N55" i="1"/>
  <c r="K24" i="1"/>
  <c r="K56" i="1" s="1"/>
  <c r="C51" i="1"/>
  <c r="C35" i="1"/>
  <c r="C36" i="1"/>
  <c r="G51" i="1"/>
  <c r="G35" i="1"/>
  <c r="G38" i="1" s="1"/>
  <c r="G52" i="1" s="1"/>
  <c r="G36" i="1"/>
  <c r="K51" i="1"/>
  <c r="K35" i="1"/>
  <c r="K38" i="1" s="1"/>
  <c r="K52" i="1" s="1"/>
  <c r="K37" i="1"/>
  <c r="O33" i="1"/>
  <c r="I52" i="1"/>
  <c r="I39" i="1"/>
  <c r="I53" i="1" s="1"/>
  <c r="G37" i="1"/>
  <c r="D47" i="1"/>
  <c r="D48" i="1" s="1"/>
  <c r="D49" i="1" s="1"/>
  <c r="H51" i="1"/>
  <c r="H49" i="1"/>
  <c r="H47" i="1"/>
  <c r="H48" i="1" s="1"/>
  <c r="I51" i="1"/>
  <c r="F3" i="5"/>
  <c r="E14" i="5"/>
  <c r="I5" i="5"/>
  <c r="F20" i="5"/>
  <c r="H20" i="5"/>
  <c r="H21" i="5"/>
  <c r="H23" i="5" s="1"/>
  <c r="H35" i="5"/>
  <c r="O26" i="4"/>
  <c r="G5" i="5"/>
  <c r="B20" i="7"/>
  <c r="B11" i="8" s="1"/>
  <c r="N16" i="7"/>
  <c r="N15" i="8"/>
  <c r="E51" i="1"/>
  <c r="I55" i="1"/>
  <c r="O4" i="2"/>
  <c r="J3" i="8"/>
  <c r="F3" i="8"/>
  <c r="F6" i="8" s="1"/>
  <c r="B3" i="8"/>
  <c r="M3" i="8"/>
  <c r="I3" i="8"/>
  <c r="E3" i="8"/>
  <c r="G3" i="8"/>
  <c r="L3" i="8"/>
  <c r="D3" i="8"/>
  <c r="E18" i="4"/>
  <c r="E19" i="5" s="1"/>
  <c r="O24" i="4"/>
  <c r="F15" i="6"/>
  <c r="F18" i="6" s="1"/>
  <c r="F7" i="6"/>
  <c r="J15" i="6"/>
  <c r="J18" i="6" s="1"/>
  <c r="J7" i="6"/>
  <c r="N15" i="6"/>
  <c r="N18" i="6" s="1"/>
  <c r="N7" i="6"/>
  <c r="I15" i="6"/>
  <c r="I18" i="6" s="1"/>
  <c r="I7" i="6"/>
  <c r="C13" i="6"/>
  <c r="O11" i="6"/>
  <c r="O9" i="6"/>
  <c r="B19" i="7"/>
  <c r="B5" i="8" s="1"/>
  <c r="B17" i="7"/>
  <c r="N17" i="7" s="1"/>
  <c r="N15" i="7"/>
  <c r="C3" i="8"/>
  <c r="C6" i="8" s="1"/>
  <c r="C17" i="8"/>
  <c r="C19" i="8" s="1"/>
  <c r="D10" i="10" s="1"/>
  <c r="O6" i="4"/>
  <c r="O15" i="4"/>
  <c r="G27" i="4"/>
  <c r="G34" i="5" s="1"/>
  <c r="O5" i="6"/>
  <c r="C15" i="6"/>
  <c r="C7" i="6"/>
  <c r="K15" i="6"/>
  <c r="K18" i="6" s="1"/>
  <c r="K7" i="6"/>
  <c r="H16" i="6"/>
  <c r="G21" i="11" s="1"/>
  <c r="H8" i="6"/>
  <c r="G4" i="8" s="1"/>
  <c r="G8" i="6"/>
  <c r="F4" i="8" s="1"/>
  <c r="J16" i="7"/>
  <c r="J20" i="7" s="1"/>
  <c r="J11" i="8" s="1"/>
  <c r="H3" i="8"/>
  <c r="C25" i="11"/>
  <c r="D16" i="10"/>
  <c r="G25" i="11"/>
  <c r="H16" i="10"/>
  <c r="K25" i="11"/>
  <c r="L16" i="10"/>
  <c r="K27" i="4"/>
  <c r="K34" i="5" s="1"/>
  <c r="O6" i="1"/>
  <c r="G12" i="1"/>
  <c r="O16" i="1"/>
  <c r="O23" i="1"/>
  <c r="O55" i="1" s="1"/>
  <c r="G24" i="1"/>
  <c r="G56" i="1" s="1"/>
  <c r="D38" i="1"/>
  <c r="J49" i="1"/>
  <c r="E55" i="1"/>
  <c r="O5" i="2"/>
  <c r="D24" i="1"/>
  <c r="D56" i="1" s="1"/>
  <c r="D12" i="1"/>
  <c r="D26" i="1" s="1"/>
  <c r="H24" i="1"/>
  <c r="H56" i="1" s="1"/>
  <c r="H12" i="1"/>
  <c r="H26" i="1" s="1"/>
  <c r="L24" i="1"/>
  <c r="L56" i="1" s="1"/>
  <c r="L12" i="1"/>
  <c r="C8" i="1"/>
  <c r="N22" i="1"/>
  <c r="L22" i="1"/>
  <c r="G14" i="8"/>
  <c r="H55" i="1"/>
  <c r="E35" i="1"/>
  <c r="E38" i="1" s="1"/>
  <c r="M36" i="1"/>
  <c r="M38" i="1" s="1"/>
  <c r="M49" i="1"/>
  <c r="E47" i="1"/>
  <c r="E48" i="1" s="1"/>
  <c r="E49" i="1" s="1"/>
  <c r="K49" i="1"/>
  <c r="M51" i="1"/>
  <c r="K55" i="1"/>
  <c r="C14" i="2"/>
  <c r="C15" i="2" s="1"/>
  <c r="G14" i="2"/>
  <c r="K14" i="2"/>
  <c r="O12" i="2"/>
  <c r="O14" i="2" s="1"/>
  <c r="O21" i="4"/>
  <c r="J6" i="12"/>
  <c r="E15" i="6"/>
  <c r="E18" i="6" s="1"/>
  <c r="E7" i="6"/>
  <c r="M15" i="6"/>
  <c r="M18" i="6" s="1"/>
  <c r="M7" i="6"/>
  <c r="L16" i="6"/>
  <c r="K21" i="11" s="1"/>
  <c r="L8" i="6"/>
  <c r="K4" i="8" s="1"/>
  <c r="F22" i="11"/>
  <c r="N22" i="11" s="1"/>
  <c r="F15" i="7"/>
  <c r="F16" i="7"/>
  <c r="F20" i="7" s="1"/>
  <c r="F11" i="8" s="1"/>
  <c r="N8" i="7"/>
  <c r="J15" i="7"/>
  <c r="K3" i="8"/>
  <c r="K6" i="8" s="1"/>
  <c r="K14" i="8"/>
  <c r="K17" i="8" s="1"/>
  <c r="K19" i="8" s="1"/>
  <c r="L10" i="10" s="1"/>
  <c r="D25" i="11"/>
  <c r="E16" i="10"/>
  <c r="H25" i="11"/>
  <c r="I16" i="10"/>
  <c r="L25" i="11"/>
  <c r="M16" i="10"/>
  <c r="C22" i="11"/>
  <c r="C16" i="7"/>
  <c r="C20" i="7" s="1"/>
  <c r="C11" i="8" s="1"/>
  <c r="G22" i="11"/>
  <c r="G16" i="7"/>
  <c r="G20" i="7" s="1"/>
  <c r="G11" i="8" s="1"/>
  <c r="K22" i="11"/>
  <c r="K16" i="7"/>
  <c r="K20" i="7" s="1"/>
  <c r="K11" i="8" s="1"/>
  <c r="N13" i="7"/>
  <c r="N11" i="7"/>
  <c r="C15" i="7"/>
  <c r="K15" i="7"/>
  <c r="N12" i="7"/>
  <c r="O3" i="6"/>
  <c r="D15" i="7"/>
  <c r="H15" i="7"/>
  <c r="L15" i="7"/>
  <c r="E25" i="11"/>
  <c r="F16" i="10"/>
  <c r="I25" i="11"/>
  <c r="J16" i="10"/>
  <c r="M25" i="11"/>
  <c r="N16" i="10"/>
  <c r="E15" i="7"/>
  <c r="I15" i="7"/>
  <c r="M15" i="7"/>
  <c r="D16" i="7"/>
  <c r="D20" i="7" s="1"/>
  <c r="D11" i="8" s="1"/>
  <c r="H16" i="7"/>
  <c r="H20" i="7" s="1"/>
  <c r="H11" i="8" s="1"/>
  <c r="L16" i="7"/>
  <c r="L20" i="7" s="1"/>
  <c r="L11" i="8" s="1"/>
  <c r="C16" i="10"/>
  <c r="B25" i="11"/>
  <c r="G16" i="10"/>
  <c r="F25" i="11"/>
  <c r="K16" i="10"/>
  <c r="J25" i="11"/>
  <c r="O15" i="9"/>
  <c r="N42" i="11"/>
  <c r="N51" i="11" s="1"/>
  <c r="N5" i="11"/>
  <c r="L6" i="10" l="1"/>
  <c r="F52" i="1"/>
  <c r="F57" i="1" s="1"/>
  <c r="F39" i="1"/>
  <c r="F53" i="1" s="1"/>
  <c r="M25" i="1"/>
  <c r="M57" i="1" s="1"/>
  <c r="M12" i="1"/>
  <c r="M26" i="1" s="1"/>
  <c r="M58" i="1" s="1"/>
  <c r="M52" i="1"/>
  <c r="M39" i="1"/>
  <c r="M53" i="1" s="1"/>
  <c r="F6" i="9"/>
  <c r="F18" i="9"/>
  <c r="F20" i="9" s="1"/>
  <c r="F4" i="9"/>
  <c r="F71" i="1"/>
  <c r="H71" i="1"/>
  <c r="F5" i="10"/>
  <c r="G71" i="1"/>
  <c r="J8" i="6"/>
  <c r="I4" i="8" s="1"/>
  <c r="I6" i="8" s="1"/>
  <c r="I17" i="8" s="1"/>
  <c r="I19" i="8" s="1"/>
  <c r="J10" i="10" s="1"/>
  <c r="J16" i="6"/>
  <c r="I21" i="11" s="1"/>
  <c r="M5" i="10"/>
  <c r="M18" i="9"/>
  <c r="M20" i="9" s="1"/>
  <c r="M4" i="9"/>
  <c r="M8" i="9" s="1"/>
  <c r="O78" i="1"/>
  <c r="M78" i="1"/>
  <c r="M6" i="9"/>
  <c r="N78" i="1"/>
  <c r="K29" i="5"/>
  <c r="L18" i="5"/>
  <c r="D11" i="2"/>
  <c r="D15" i="2" s="1"/>
  <c r="B22" i="8"/>
  <c r="G6" i="9"/>
  <c r="G72" i="1"/>
  <c r="G18" i="9"/>
  <c r="G20" i="9" s="1"/>
  <c r="G4" i="9"/>
  <c r="G8" i="9" s="1"/>
  <c r="I72" i="1"/>
  <c r="H72" i="1"/>
  <c r="G5" i="10"/>
  <c r="E20" i="5"/>
  <c r="E6" i="8"/>
  <c r="E17" i="8" s="1"/>
  <c r="E19" i="8" s="1"/>
  <c r="F10" i="10" s="1"/>
  <c r="I18" i="5"/>
  <c r="I21" i="5" s="1"/>
  <c r="I23" i="5" s="1"/>
  <c r="H29" i="5"/>
  <c r="K39" i="1"/>
  <c r="K53" i="1" s="1"/>
  <c r="G39" i="1"/>
  <c r="G53" i="1" s="1"/>
  <c r="I56" i="1"/>
  <c r="K21" i="5"/>
  <c r="K23" i="5" s="1"/>
  <c r="N18" i="5"/>
  <c r="M29" i="5"/>
  <c r="C38" i="5"/>
  <c r="J56" i="1"/>
  <c r="M44" i="5"/>
  <c r="N33" i="5"/>
  <c r="I57" i="1"/>
  <c r="F35" i="5"/>
  <c r="D20" i="5"/>
  <c r="J9" i="8"/>
  <c r="J12" i="8" s="1"/>
  <c r="J18" i="8" s="1"/>
  <c r="F9" i="8"/>
  <c r="F12" i="8" s="1"/>
  <c r="F18" i="8" s="1"/>
  <c r="B9" i="8"/>
  <c r="M9" i="8"/>
  <c r="M12" i="8" s="1"/>
  <c r="M18" i="8" s="1"/>
  <c r="I9" i="8"/>
  <c r="I12" i="8" s="1"/>
  <c r="I18" i="8" s="1"/>
  <c r="E9" i="8"/>
  <c r="E12" i="8" s="1"/>
  <c r="E18" i="8" s="1"/>
  <c r="G9" i="8"/>
  <c r="G12" i="8" s="1"/>
  <c r="G18" i="8" s="1"/>
  <c r="L9" i="8"/>
  <c r="L12" i="8" s="1"/>
  <c r="L18" i="8" s="1"/>
  <c r="D9" i="8"/>
  <c r="D12" i="8" s="1"/>
  <c r="D18" i="8" s="1"/>
  <c r="K9" i="8"/>
  <c r="K12" i="8" s="1"/>
  <c r="K18" i="8" s="1"/>
  <c r="H9" i="8"/>
  <c r="H12" i="8" s="1"/>
  <c r="H18" i="8" s="1"/>
  <c r="C9" i="8"/>
  <c r="C12" i="8" s="1"/>
  <c r="C18" i="8" s="1"/>
  <c r="C21" i="1"/>
  <c r="O20" i="1"/>
  <c r="F33" i="5"/>
  <c r="E44" i="5"/>
  <c r="J11" i="1"/>
  <c r="I44" i="5"/>
  <c r="J33" i="5"/>
  <c r="J36" i="5" s="1"/>
  <c r="J38" i="5" s="1"/>
  <c r="D44" i="5"/>
  <c r="E33" i="5"/>
  <c r="E36" i="5" s="1"/>
  <c r="E38" i="5" s="1"/>
  <c r="L44" i="5"/>
  <c r="M33" i="5"/>
  <c r="N25" i="11"/>
  <c r="H17" i="7"/>
  <c r="H19" i="7"/>
  <c r="H5" i="8" s="1"/>
  <c r="J19" i="7"/>
  <c r="J5" i="8" s="1"/>
  <c r="J17" i="7"/>
  <c r="M16" i="6"/>
  <c r="L21" i="11" s="1"/>
  <c r="M8" i="6"/>
  <c r="L4" i="8" s="1"/>
  <c r="O8" i="1"/>
  <c r="C11" i="1"/>
  <c r="D52" i="1"/>
  <c r="D57" i="1" s="1"/>
  <c r="D39" i="1"/>
  <c r="D53" i="1" s="1"/>
  <c r="C16" i="6"/>
  <c r="C8" i="6"/>
  <c r="B4" i="8" s="1"/>
  <c r="O7" i="6"/>
  <c r="B6" i="8"/>
  <c r="B17" i="8" s="1"/>
  <c r="H25" i="5"/>
  <c r="H26" i="5" s="1"/>
  <c r="H27" i="5" s="1"/>
  <c r="H28" i="5" s="1"/>
  <c r="H30" i="5" s="1"/>
  <c r="O35" i="1"/>
  <c r="C38" i="1"/>
  <c r="F14" i="5"/>
  <c r="G3" i="5"/>
  <c r="G6" i="5" s="1"/>
  <c r="G8" i="5" s="1"/>
  <c r="J18" i="5"/>
  <c r="I29" i="5"/>
  <c r="G57" i="1"/>
  <c r="N44" i="5"/>
  <c r="O35" i="5"/>
  <c r="H14" i="5"/>
  <c r="I3" i="5"/>
  <c r="I6" i="5" s="1"/>
  <c r="I8" i="5" s="1"/>
  <c r="M19" i="7"/>
  <c r="M5" i="8" s="1"/>
  <c r="M17" i="7"/>
  <c r="D17" i="7"/>
  <c r="D19" i="7"/>
  <c r="D5" i="8" s="1"/>
  <c r="K17" i="7"/>
  <c r="K19" i="7"/>
  <c r="K5" i="8" s="1"/>
  <c r="L26" i="1"/>
  <c r="L58" i="1" s="1"/>
  <c r="N14" i="8"/>
  <c r="C18" i="6"/>
  <c r="O15" i="6"/>
  <c r="I19" i="7"/>
  <c r="I5" i="8" s="1"/>
  <c r="I17" i="7"/>
  <c r="C17" i="7"/>
  <c r="C19" i="7"/>
  <c r="C5" i="8" s="1"/>
  <c r="E16" i="6"/>
  <c r="D21" i="11" s="1"/>
  <c r="E8" i="6"/>
  <c r="D4" i="8" s="1"/>
  <c r="E52" i="1"/>
  <c r="E39" i="1"/>
  <c r="E53" i="1" s="1"/>
  <c r="L5" i="10"/>
  <c r="L18" i="9"/>
  <c r="L20" i="9" s="1"/>
  <c r="L4" i="9"/>
  <c r="L8" i="9" s="1"/>
  <c r="M77" i="1"/>
  <c r="N77" i="1"/>
  <c r="L6" i="9"/>
  <c r="L77" i="1"/>
  <c r="D5" i="10"/>
  <c r="D18" i="9"/>
  <c r="D20" i="9" s="1"/>
  <c r="D4" i="9"/>
  <c r="E69" i="1"/>
  <c r="D6" i="9"/>
  <c r="D69" i="1"/>
  <c r="D68" i="1"/>
  <c r="F69" i="1"/>
  <c r="K16" i="6"/>
  <c r="J21" i="11" s="1"/>
  <c r="K8" i="6"/>
  <c r="J4" i="8" s="1"/>
  <c r="N16" i="6"/>
  <c r="N8" i="6"/>
  <c r="M4" i="8" s="1"/>
  <c r="F16" i="6"/>
  <c r="E21" i="11" s="1"/>
  <c r="F8" i="6"/>
  <c r="E4" i="8" s="1"/>
  <c r="D6" i="8"/>
  <c r="D17" i="8" s="1"/>
  <c r="D19" i="8" s="1"/>
  <c r="E10" i="10" s="1"/>
  <c r="J6" i="8"/>
  <c r="J17" i="8" s="1"/>
  <c r="J19" i="8" s="1"/>
  <c r="K10" i="10" s="1"/>
  <c r="O51" i="1"/>
  <c r="E56" i="1"/>
  <c r="N12" i="1"/>
  <c r="N26" i="1" s="1"/>
  <c r="D33" i="5"/>
  <c r="C44" i="5"/>
  <c r="M21" i="5"/>
  <c r="M23" i="5" s="1"/>
  <c r="O47" i="1"/>
  <c r="O49" i="1"/>
  <c r="M36" i="5"/>
  <c r="M38" i="5" s="1"/>
  <c r="K14" i="5"/>
  <c r="L3" i="5"/>
  <c r="K25" i="1"/>
  <c r="K57" i="1" s="1"/>
  <c r="K12" i="1"/>
  <c r="K26" i="1" s="1"/>
  <c r="K58" i="1" s="1"/>
  <c r="J14" i="5"/>
  <c r="K3" i="5"/>
  <c r="K6" i="5" s="1"/>
  <c r="K8" i="5" s="1"/>
  <c r="C6" i="5"/>
  <c r="C5" i="5"/>
  <c r="O4" i="5"/>
  <c r="I36" i="5"/>
  <c r="I38" i="5" s="1"/>
  <c r="D36" i="5"/>
  <c r="D38" i="5" s="1"/>
  <c r="N29" i="5"/>
  <c r="O20" i="5"/>
  <c r="H5" i="10"/>
  <c r="H18" i="9"/>
  <c r="H20" i="9" s="1"/>
  <c r="H4" i="9"/>
  <c r="H8" i="9" s="1"/>
  <c r="I73" i="1"/>
  <c r="H6" i="9"/>
  <c r="J73" i="1"/>
  <c r="H73" i="1"/>
  <c r="I16" i="6"/>
  <c r="H21" i="11" s="1"/>
  <c r="I8" i="6"/>
  <c r="H4" i="8" s="1"/>
  <c r="H6" i="8" s="1"/>
  <c r="H17" i="8" s="1"/>
  <c r="H19" i="8" s="1"/>
  <c r="I10" i="10" s="1"/>
  <c r="G6" i="8"/>
  <c r="G17" i="8" s="1"/>
  <c r="G19" i="8" s="1"/>
  <c r="H10" i="10" s="1"/>
  <c r="G14" i="5"/>
  <c r="H3" i="5"/>
  <c r="J3" i="5"/>
  <c r="J6" i="5" s="1"/>
  <c r="J8" i="5" s="1"/>
  <c r="I14" i="5"/>
  <c r="I50" i="5" s="1"/>
  <c r="I58" i="1"/>
  <c r="H52" i="1"/>
  <c r="H57" i="1" s="1"/>
  <c r="H39" i="1"/>
  <c r="H53" i="1" s="1"/>
  <c r="L14" i="5"/>
  <c r="M3" i="5"/>
  <c r="M6" i="5" s="1"/>
  <c r="M8" i="5" s="1"/>
  <c r="E25" i="1"/>
  <c r="E12" i="1"/>
  <c r="E26" i="1" s="1"/>
  <c r="L29" i="5"/>
  <c r="M18" i="5"/>
  <c r="F26" i="1"/>
  <c r="F58" i="1" s="1"/>
  <c r="B21" i="8"/>
  <c r="J29" i="5"/>
  <c r="K18" i="5"/>
  <c r="N3" i="5"/>
  <c r="N6" i="5" s="1"/>
  <c r="N8" i="5" s="1"/>
  <c r="M14" i="5"/>
  <c r="O16" i="10"/>
  <c r="D58" i="1"/>
  <c r="K35" i="5"/>
  <c r="E19" i="7"/>
  <c r="E5" i="8" s="1"/>
  <c r="E17" i="7"/>
  <c r="L17" i="7"/>
  <c r="L19" i="7"/>
  <c r="L5" i="8" s="1"/>
  <c r="F19" i="7"/>
  <c r="F5" i="8" s="1"/>
  <c r="F17" i="7"/>
  <c r="H58" i="1"/>
  <c r="G26" i="1"/>
  <c r="G58" i="1" s="1"/>
  <c r="G35" i="5"/>
  <c r="O13" i="6"/>
  <c r="C14" i="6"/>
  <c r="B10" i="8" s="1"/>
  <c r="L6" i="8"/>
  <c r="L17" i="8" s="1"/>
  <c r="L19" i="8" s="1"/>
  <c r="M10" i="10" s="1"/>
  <c r="M6" i="8"/>
  <c r="M17" i="8" s="1"/>
  <c r="M19" i="8" s="1"/>
  <c r="N10" i="10" s="1"/>
  <c r="O6" i="2"/>
  <c r="H44" i="5"/>
  <c r="I33" i="5"/>
  <c r="F29" i="5"/>
  <c r="G18" i="5"/>
  <c r="G21" i="5" s="1"/>
  <c r="G23" i="5" s="1"/>
  <c r="O36" i="1"/>
  <c r="K6" i="9"/>
  <c r="K5" i="10"/>
  <c r="K76" i="1"/>
  <c r="L76" i="1"/>
  <c r="K18" i="9"/>
  <c r="K20" i="9" s="1"/>
  <c r="K4" i="9"/>
  <c r="M76" i="1"/>
  <c r="J39" i="1"/>
  <c r="J53" i="1" s="1"/>
  <c r="D14" i="5"/>
  <c r="E3" i="5"/>
  <c r="E6" i="5" s="1"/>
  <c r="E8" i="5" s="1"/>
  <c r="F6" i="5"/>
  <c r="F8" i="5" s="1"/>
  <c r="N56" i="1"/>
  <c r="K33" i="5"/>
  <c r="K36" i="5" s="1"/>
  <c r="K38" i="5" s="1"/>
  <c r="J44" i="5"/>
  <c r="O34" i="5"/>
  <c r="L6" i="5"/>
  <c r="L8" i="5" s="1"/>
  <c r="C49" i="1"/>
  <c r="N38" i="1"/>
  <c r="L21" i="5"/>
  <c r="L23" i="5" s="1"/>
  <c r="C56" i="1"/>
  <c r="O24" i="1"/>
  <c r="O56" i="1" s="1"/>
  <c r="N14" i="5"/>
  <c r="N50" i="5" s="1"/>
  <c r="O5" i="5"/>
  <c r="N36" i="5"/>
  <c r="N38" i="5" s="1"/>
  <c r="H6" i="5"/>
  <c r="H8" i="5" s="1"/>
  <c r="E3" i="2"/>
  <c r="E7" i="2" s="1"/>
  <c r="C20" i="8"/>
  <c r="C21" i="8" s="1"/>
  <c r="J21" i="5"/>
  <c r="J23" i="5" s="1"/>
  <c r="C21" i="5"/>
  <c r="C20" i="5"/>
  <c r="O19" i="5"/>
  <c r="N21" i="5"/>
  <c r="N23" i="5" s="1"/>
  <c r="D6" i="10" l="1"/>
  <c r="E40" i="5"/>
  <c r="E41" i="5" s="1"/>
  <c r="E42" i="5" s="1"/>
  <c r="E43" i="5" s="1"/>
  <c r="E45" i="5" s="1"/>
  <c r="G10" i="5"/>
  <c r="G11" i="5" s="1"/>
  <c r="G12" i="5"/>
  <c r="F6" i="10"/>
  <c r="K40" i="5"/>
  <c r="K41" i="5" s="1"/>
  <c r="K42" i="5"/>
  <c r="K43" i="5" s="1"/>
  <c r="K45" i="5" s="1"/>
  <c r="M47" i="5"/>
  <c r="M10" i="5"/>
  <c r="M11" i="5" s="1"/>
  <c r="E21" i="5"/>
  <c r="E23" i="5" s="1"/>
  <c r="I47" i="5"/>
  <c r="I10" i="5"/>
  <c r="I11" i="5" s="1"/>
  <c r="I25" i="5"/>
  <c r="I26" i="5" s="1"/>
  <c r="I27" i="5"/>
  <c r="I28" i="5" s="1"/>
  <c r="I30" i="5" s="1"/>
  <c r="C23" i="5"/>
  <c r="F10" i="5"/>
  <c r="F11" i="5" s="1"/>
  <c r="J27" i="11"/>
  <c r="K17" i="10"/>
  <c r="G27" i="5"/>
  <c r="G28" i="5" s="1"/>
  <c r="G30" i="5" s="1"/>
  <c r="G25" i="5"/>
  <c r="G26" i="5" s="1"/>
  <c r="J25" i="5"/>
  <c r="J26" i="5" s="1"/>
  <c r="J27" i="5" s="1"/>
  <c r="J28" i="5" s="1"/>
  <c r="J30" i="5" s="1"/>
  <c r="I42" i="5"/>
  <c r="I43" i="5" s="1"/>
  <c r="I45" i="5" s="1"/>
  <c r="I40" i="5"/>
  <c r="I41" i="5" s="1"/>
  <c r="O21" i="1"/>
  <c r="O22" i="1" s="1"/>
  <c r="C22" i="1"/>
  <c r="C22" i="8"/>
  <c r="C23" i="8" s="1"/>
  <c r="E11" i="2"/>
  <c r="E15" i="2" s="1"/>
  <c r="F17" i="10"/>
  <c r="E27" i="11"/>
  <c r="L10" i="5"/>
  <c r="L11" i="5" s="1"/>
  <c r="E47" i="5"/>
  <c r="E10" i="5"/>
  <c r="E11" i="5" s="1"/>
  <c r="J47" i="5"/>
  <c r="J10" i="5"/>
  <c r="J11" i="5" s="1"/>
  <c r="J12" i="5"/>
  <c r="H15" i="10"/>
  <c r="G24" i="11"/>
  <c r="K47" i="5"/>
  <c r="K10" i="5"/>
  <c r="K11" i="5" s="1"/>
  <c r="K12" i="5"/>
  <c r="M42" i="5"/>
  <c r="M43" i="5" s="1"/>
  <c r="M45" i="5" s="1"/>
  <c r="M40" i="5"/>
  <c r="M41" i="5" s="1"/>
  <c r="E5" i="10"/>
  <c r="E18" i="9"/>
  <c r="E20" i="9" s="1"/>
  <c r="E4" i="9"/>
  <c r="E8" i="9" s="1"/>
  <c r="G70" i="1"/>
  <c r="G80" i="1" s="1"/>
  <c r="G82" i="1" s="1"/>
  <c r="F11" i="11" s="1"/>
  <c r="F15" i="11" s="1"/>
  <c r="F70" i="1"/>
  <c r="E68" i="1"/>
  <c r="E70" i="1"/>
  <c r="E6" i="9"/>
  <c r="F80" i="1"/>
  <c r="F82" i="1" s="1"/>
  <c r="E11" i="11" s="1"/>
  <c r="E15" i="11" s="1"/>
  <c r="B19" i="8"/>
  <c r="N17" i="8"/>
  <c r="I6" i="10"/>
  <c r="J6" i="9"/>
  <c r="J18" i="9"/>
  <c r="J20" i="9" s="1"/>
  <c r="J4" i="9"/>
  <c r="J5" i="10"/>
  <c r="L75" i="1"/>
  <c r="L80" i="1" s="1"/>
  <c r="L82" i="1" s="1"/>
  <c r="K11" i="11" s="1"/>
  <c r="K15" i="11" s="1"/>
  <c r="K75" i="1"/>
  <c r="J75" i="1"/>
  <c r="M17" i="10"/>
  <c r="L27" i="11"/>
  <c r="H80" i="1"/>
  <c r="H82" i="1" s="1"/>
  <c r="G11" i="11" s="1"/>
  <c r="G15" i="11" s="1"/>
  <c r="M6" i="10"/>
  <c r="H10" i="5"/>
  <c r="H11" i="5" s="1"/>
  <c r="N52" i="1"/>
  <c r="N57" i="1" s="1"/>
  <c r="N39" i="1"/>
  <c r="N53" i="1" s="1"/>
  <c r="N58" i="1" s="1"/>
  <c r="N27" i="5"/>
  <c r="N28" i="5" s="1"/>
  <c r="N30" i="5" s="1"/>
  <c r="N25" i="5"/>
  <c r="N26" i="5" s="1"/>
  <c r="N40" i="5"/>
  <c r="N41" i="5" s="1"/>
  <c r="N42" i="5"/>
  <c r="N43" i="5" s="1"/>
  <c r="N45" i="5" s="1"/>
  <c r="M25" i="5"/>
  <c r="M26" i="5" s="1"/>
  <c r="M27" i="5" s="1"/>
  <c r="M28" i="5" s="1"/>
  <c r="M30" i="5" s="1"/>
  <c r="D8" i="10"/>
  <c r="D12" i="10" s="1"/>
  <c r="J7" i="12"/>
  <c r="B21" i="11"/>
  <c r="O16" i="6"/>
  <c r="G33" i="5"/>
  <c r="G36" i="5" s="1"/>
  <c r="G38" i="5" s="1"/>
  <c r="G47" i="5" s="1"/>
  <c r="F44" i="5"/>
  <c r="K25" i="5"/>
  <c r="K26" i="5" s="1"/>
  <c r="K27" i="5" s="1"/>
  <c r="K28" i="5" s="1"/>
  <c r="K30" i="5" s="1"/>
  <c r="F27" i="11"/>
  <c r="G17" i="10"/>
  <c r="L24" i="11"/>
  <c r="M15" i="10"/>
  <c r="F8" i="10"/>
  <c r="F12" i="10" s="1"/>
  <c r="C24" i="8"/>
  <c r="C6" i="9"/>
  <c r="C5" i="10"/>
  <c r="C68" i="1"/>
  <c r="C80" i="1" s="1"/>
  <c r="C82" i="1" s="1"/>
  <c r="B11" i="11" s="1"/>
  <c r="C18" i="9"/>
  <c r="C4" i="9"/>
  <c r="M80" i="1"/>
  <c r="M82" i="1" s="1"/>
  <c r="L11" i="11" s="1"/>
  <c r="L15" i="11" s="1"/>
  <c r="N47" i="5"/>
  <c r="O73" i="5" s="1"/>
  <c r="N12" i="5"/>
  <c r="N10" i="5"/>
  <c r="N11" i="5" s="1"/>
  <c r="N48" i="5" s="1"/>
  <c r="H6" i="10"/>
  <c r="K6" i="10"/>
  <c r="L15" i="10"/>
  <c r="K24" i="11"/>
  <c r="C52" i="1"/>
  <c r="O38" i="1"/>
  <c r="C39" i="1"/>
  <c r="C53" i="1" s="1"/>
  <c r="O53" i="1" s="1"/>
  <c r="I5" i="10"/>
  <c r="I8" i="10" s="1"/>
  <c r="I12" i="10" s="1"/>
  <c r="I18" i="9"/>
  <c r="I20" i="9" s="1"/>
  <c r="I4" i="9"/>
  <c r="I6" i="9"/>
  <c r="K74" i="1"/>
  <c r="J74" i="1"/>
  <c r="I74" i="1"/>
  <c r="D18" i="5"/>
  <c r="D21" i="5" s="1"/>
  <c r="D23" i="5" s="1"/>
  <c r="C29" i="5"/>
  <c r="D20" i="8"/>
  <c r="D21" i="8" s="1"/>
  <c r="F3" i="2"/>
  <c r="F7" i="2" s="1"/>
  <c r="L25" i="5"/>
  <c r="L26" i="5" s="1"/>
  <c r="L27" i="5" s="1"/>
  <c r="L28" i="5" s="1"/>
  <c r="L30" i="5" s="1"/>
  <c r="N6" i="9"/>
  <c r="O79" i="1"/>
  <c r="O80" i="1" s="1"/>
  <c r="O82" i="1" s="1"/>
  <c r="D7" i="12" s="1"/>
  <c r="N5" i="10"/>
  <c r="N18" i="9"/>
  <c r="N20" i="9" s="1"/>
  <c r="N4" i="9"/>
  <c r="N8" i="9" s="1"/>
  <c r="N79" i="1"/>
  <c r="K8" i="9"/>
  <c r="K8" i="10"/>
  <c r="K12" i="10" s="1"/>
  <c r="H33" i="5"/>
  <c r="H36" i="5" s="1"/>
  <c r="H38" i="5" s="1"/>
  <c r="G44" i="5"/>
  <c r="E58" i="1"/>
  <c r="L50" i="5"/>
  <c r="J80" i="1"/>
  <c r="J82" i="1" s="1"/>
  <c r="I11" i="11" s="1"/>
  <c r="I15" i="11" s="1"/>
  <c r="G27" i="11"/>
  <c r="H17" i="10"/>
  <c r="C14" i="5"/>
  <c r="D3" i="5"/>
  <c r="D6" i="5" s="1"/>
  <c r="D8" i="5" s="1"/>
  <c r="J50" i="5"/>
  <c r="M21" i="11"/>
  <c r="I7" i="12"/>
  <c r="D80" i="1"/>
  <c r="D82" i="1" s="1"/>
  <c r="C11" i="11" s="1"/>
  <c r="C15" i="11" s="1"/>
  <c r="D8" i="9"/>
  <c r="K27" i="11"/>
  <c r="L17" i="10"/>
  <c r="H50" i="5"/>
  <c r="G6" i="10"/>
  <c r="G8" i="10" s="1"/>
  <c r="G12" i="10" s="1"/>
  <c r="G19" i="10" s="1"/>
  <c r="J25" i="1"/>
  <c r="J57" i="1" s="1"/>
  <c r="J12" i="1"/>
  <c r="J26" i="1" s="1"/>
  <c r="J58" i="1" s="1"/>
  <c r="B12" i="8"/>
  <c r="B18" i="8" s="1"/>
  <c r="N18" i="8" s="1"/>
  <c r="E18" i="5"/>
  <c r="D29" i="5"/>
  <c r="D50" i="5" s="1"/>
  <c r="I80" i="1"/>
  <c r="I82" i="1" s="1"/>
  <c r="H11" i="11" s="1"/>
  <c r="H15" i="11" s="1"/>
  <c r="M8" i="10"/>
  <c r="M12" i="10" s="1"/>
  <c r="L33" i="5"/>
  <c r="L36" i="5" s="1"/>
  <c r="L38" i="5" s="1"/>
  <c r="K44" i="5"/>
  <c r="K50" i="5" s="1"/>
  <c r="M50" i="5"/>
  <c r="E57" i="1"/>
  <c r="G50" i="5"/>
  <c r="H8" i="10"/>
  <c r="H12" i="10" s="1"/>
  <c r="H19" i="10" s="1"/>
  <c r="D42" i="5"/>
  <c r="D43" i="5" s="1"/>
  <c r="D45" i="5" s="1"/>
  <c r="D40" i="5"/>
  <c r="D41" i="5" s="1"/>
  <c r="O6" i="5"/>
  <c r="C8" i="5"/>
  <c r="C27" i="11"/>
  <c r="D17" i="10"/>
  <c r="N80" i="1"/>
  <c r="N82" i="1" s="1"/>
  <c r="M11" i="11" s="1"/>
  <c r="M15" i="11" s="1"/>
  <c r="L8" i="10"/>
  <c r="L12" i="10" s="1"/>
  <c r="F50" i="5"/>
  <c r="C25" i="1"/>
  <c r="O11" i="1"/>
  <c r="O12" i="1" s="1"/>
  <c r="C12" i="1"/>
  <c r="J40" i="5"/>
  <c r="J41" i="5" s="1"/>
  <c r="J42" i="5"/>
  <c r="J43" i="5" s="1"/>
  <c r="J45" i="5" s="1"/>
  <c r="F36" i="5"/>
  <c r="F38" i="5" s="1"/>
  <c r="C40" i="5"/>
  <c r="F18" i="5"/>
  <c r="F21" i="5" s="1"/>
  <c r="F23" i="5" s="1"/>
  <c r="E29" i="5"/>
  <c r="E50" i="5" s="1"/>
  <c r="F24" i="11"/>
  <c r="G15" i="10"/>
  <c r="F8" i="9"/>
  <c r="I66" i="5" l="1"/>
  <c r="H66" i="5"/>
  <c r="J66" i="5"/>
  <c r="G22" i="10"/>
  <c r="F28" i="11" s="1"/>
  <c r="G21" i="10"/>
  <c r="F29" i="11" s="1"/>
  <c r="F40" i="5"/>
  <c r="F41" i="5" s="1"/>
  <c r="F42" i="5"/>
  <c r="F43" i="5" s="1"/>
  <c r="F45" i="5" s="1"/>
  <c r="H21" i="10"/>
  <c r="G29" i="11" s="1"/>
  <c r="H22" i="10"/>
  <c r="G28" i="11" s="1"/>
  <c r="N11" i="11"/>
  <c r="B15" i="11"/>
  <c r="H48" i="5"/>
  <c r="G19" i="11" s="1"/>
  <c r="K69" i="5"/>
  <c r="M69" i="5"/>
  <c r="L69" i="5"/>
  <c r="L68" i="5"/>
  <c r="K68" i="5"/>
  <c r="J68" i="5"/>
  <c r="O25" i="1"/>
  <c r="C57" i="1"/>
  <c r="L42" i="5"/>
  <c r="L43" i="5" s="1"/>
  <c r="L45" i="5" s="1"/>
  <c r="L40" i="5"/>
  <c r="L41" i="5" s="1"/>
  <c r="O36" i="5"/>
  <c r="D15" i="10"/>
  <c r="D19" i="10" s="1"/>
  <c r="C24" i="11"/>
  <c r="O52" i="1"/>
  <c r="O39" i="1"/>
  <c r="O44" i="5"/>
  <c r="O5" i="10"/>
  <c r="N19" i="8"/>
  <c r="C10" i="10"/>
  <c r="O10" i="10" s="1"/>
  <c r="E17" i="10"/>
  <c r="D27" i="11"/>
  <c r="F47" i="5"/>
  <c r="E25" i="5"/>
  <c r="E26" i="5" s="1"/>
  <c r="E27" i="5"/>
  <c r="E28" i="5" s="1"/>
  <c r="E30" i="5" s="1"/>
  <c r="G49" i="5"/>
  <c r="G13" i="5"/>
  <c r="G15" i="5" s="1"/>
  <c r="G51" i="5" s="1"/>
  <c r="O38" i="5"/>
  <c r="E6" i="10"/>
  <c r="D47" i="5"/>
  <c r="D10" i="5"/>
  <c r="D11" i="5" s="1"/>
  <c r="D12" i="5"/>
  <c r="J24" i="11"/>
  <c r="K15" i="10"/>
  <c r="N17" i="10"/>
  <c r="M27" i="11"/>
  <c r="O29" i="5"/>
  <c r="I17" i="10"/>
  <c r="H27" i="11"/>
  <c r="C8" i="9"/>
  <c r="O4" i="9"/>
  <c r="O6" i="9"/>
  <c r="M19" i="11"/>
  <c r="I8" i="12"/>
  <c r="N6" i="10"/>
  <c r="N8" i="10" s="1"/>
  <c r="N12" i="10" s="1"/>
  <c r="N19" i="10" s="1"/>
  <c r="E8" i="10"/>
  <c r="E12" i="10" s="1"/>
  <c r="K48" i="5"/>
  <c r="J19" i="11" s="1"/>
  <c r="J49" i="5"/>
  <c r="J13" i="5"/>
  <c r="J15" i="5" s="1"/>
  <c r="J51" i="5" s="1"/>
  <c r="E48" i="5"/>
  <c r="D19" i="11" s="1"/>
  <c r="L48" i="5"/>
  <c r="K19" i="11" s="1"/>
  <c r="D22" i="8"/>
  <c r="D23" i="8" s="1"/>
  <c r="D24" i="8" s="1"/>
  <c r="F11" i="2"/>
  <c r="F15" i="2" s="1"/>
  <c r="C25" i="5"/>
  <c r="O23" i="5"/>
  <c r="I48" i="5"/>
  <c r="H19" i="11" s="1"/>
  <c r="M48" i="5"/>
  <c r="L19" i="11" s="1"/>
  <c r="C47" i="5"/>
  <c r="C10" i="5"/>
  <c r="O8" i="5"/>
  <c r="E20" i="8"/>
  <c r="E21" i="8" s="1"/>
  <c r="G3" i="2"/>
  <c r="G7" i="2" s="1"/>
  <c r="F19" i="10"/>
  <c r="G40" i="5"/>
  <c r="G41" i="5" s="1"/>
  <c r="G42" i="5"/>
  <c r="G43" i="5" s="1"/>
  <c r="G45" i="5" s="1"/>
  <c r="J17" i="10"/>
  <c r="I27" i="11"/>
  <c r="D24" i="11"/>
  <c r="E15" i="10"/>
  <c r="H64" i="5"/>
  <c r="G64" i="5"/>
  <c r="F64" i="5"/>
  <c r="F48" i="5"/>
  <c r="E19" i="11" s="1"/>
  <c r="O72" i="5"/>
  <c r="N72" i="5"/>
  <c r="E24" i="11"/>
  <c r="F15" i="10"/>
  <c r="K19" i="10"/>
  <c r="M24" i="11"/>
  <c r="N15" i="10"/>
  <c r="I8" i="9"/>
  <c r="H12" i="5"/>
  <c r="E80" i="1"/>
  <c r="E82" i="1" s="1"/>
  <c r="D11" i="11" s="1"/>
  <c r="D15" i="11" s="1"/>
  <c r="K49" i="5"/>
  <c r="K13" i="5"/>
  <c r="K15" i="5" s="1"/>
  <c r="K51" i="5" s="1"/>
  <c r="L47" i="5"/>
  <c r="B23" i="8"/>
  <c r="B24" i="8" s="1"/>
  <c r="F27" i="5"/>
  <c r="F28" i="5" s="1"/>
  <c r="F30" i="5" s="1"/>
  <c r="F25" i="5"/>
  <c r="F26" i="5" s="1"/>
  <c r="C41" i="5"/>
  <c r="C26" i="1"/>
  <c r="L19" i="10"/>
  <c r="M19" i="10"/>
  <c r="I19" i="11"/>
  <c r="J6" i="10"/>
  <c r="J8" i="10" s="1"/>
  <c r="J12" i="10" s="1"/>
  <c r="C50" i="5"/>
  <c r="O50" i="5" s="1"/>
  <c r="O14" i="5"/>
  <c r="H42" i="5"/>
  <c r="H43" i="5" s="1"/>
  <c r="H45" i="5" s="1"/>
  <c r="H40" i="5"/>
  <c r="H41" i="5" s="1"/>
  <c r="D25" i="5"/>
  <c r="D26" i="5" s="1"/>
  <c r="D27" i="5"/>
  <c r="D28" i="5" s="1"/>
  <c r="D30" i="5" s="1"/>
  <c r="K80" i="1"/>
  <c r="K82" i="1" s="1"/>
  <c r="J11" i="11" s="1"/>
  <c r="J15" i="11" s="1"/>
  <c r="N13" i="5"/>
  <c r="N15" i="5" s="1"/>
  <c r="N51" i="5" s="1"/>
  <c r="D8" i="12" s="1"/>
  <c r="N49" i="5"/>
  <c r="C20" i="9"/>
  <c r="O18" i="9"/>
  <c r="N21" i="11"/>
  <c r="H47" i="5"/>
  <c r="J8" i="9"/>
  <c r="M70" i="5"/>
  <c r="L70" i="5"/>
  <c r="N70" i="5"/>
  <c r="J48" i="5"/>
  <c r="E12" i="5"/>
  <c r="L12" i="5"/>
  <c r="F12" i="5"/>
  <c r="O21" i="5"/>
  <c r="I12" i="5"/>
  <c r="M12" i="5"/>
  <c r="G48" i="5"/>
  <c r="F19" i="11" s="1"/>
  <c r="N22" i="10" l="1"/>
  <c r="M28" i="11" s="1"/>
  <c r="N21" i="10"/>
  <c r="J19" i="10"/>
  <c r="D21" i="10"/>
  <c r="C29" i="11" s="1"/>
  <c r="D22" i="10"/>
  <c r="C28" i="11" s="1"/>
  <c r="L49" i="5"/>
  <c r="L13" i="5"/>
  <c r="L15" i="5" s="1"/>
  <c r="L51" i="5" s="1"/>
  <c r="K67" i="5"/>
  <c r="K74" i="5" s="1"/>
  <c r="K76" i="5" s="1"/>
  <c r="J20" i="11" s="1"/>
  <c r="J67" i="5"/>
  <c r="J74" i="5" s="1"/>
  <c r="J76" i="5" s="1"/>
  <c r="I20" i="11" s="1"/>
  <c r="I67" i="5"/>
  <c r="O26" i="1"/>
  <c r="C58" i="1"/>
  <c r="O58" i="1" s="1"/>
  <c r="K22" i="10"/>
  <c r="J28" i="11" s="1"/>
  <c r="J31" i="11" s="1"/>
  <c r="J33" i="11" s="1"/>
  <c r="K21" i="10"/>
  <c r="J29" i="11" s="1"/>
  <c r="F22" i="10"/>
  <c r="E28" i="11" s="1"/>
  <c r="F21" i="10"/>
  <c r="E29" i="11" s="1"/>
  <c r="G65" i="5"/>
  <c r="I65" i="5"/>
  <c r="I74" i="5" s="1"/>
  <c r="I76" i="5" s="1"/>
  <c r="H20" i="11" s="1"/>
  <c r="H65" i="5"/>
  <c r="E13" i="5"/>
  <c r="E15" i="5" s="1"/>
  <c r="E51" i="5" s="1"/>
  <c r="E49" i="5"/>
  <c r="O41" i="5"/>
  <c r="C42" i="5"/>
  <c r="H24" i="11"/>
  <c r="I15" i="10"/>
  <c r="I19" i="10" s="1"/>
  <c r="F20" i="8"/>
  <c r="F21" i="8" s="1"/>
  <c r="H3" i="2"/>
  <c r="H7" i="2" s="1"/>
  <c r="E19" i="10"/>
  <c r="B24" i="11"/>
  <c r="C15" i="10"/>
  <c r="O8" i="9"/>
  <c r="D49" i="5"/>
  <c r="D13" i="5"/>
  <c r="D15" i="5" s="1"/>
  <c r="D51" i="5" s="1"/>
  <c r="C6" i="10"/>
  <c r="O57" i="1"/>
  <c r="L74" i="5"/>
  <c r="L76" i="5" s="1"/>
  <c r="K20" i="11" s="1"/>
  <c r="K31" i="11" s="1"/>
  <c r="K33" i="11" s="1"/>
  <c r="M24" i="10"/>
  <c r="M22" i="10"/>
  <c r="L28" i="11" s="1"/>
  <c r="M21" i="10"/>
  <c r="L29" i="11" s="1"/>
  <c r="O40" i="5"/>
  <c r="O71" i="5"/>
  <c r="O74" i="5" s="1"/>
  <c r="O76" i="5" s="1"/>
  <c r="I6" i="12" s="1"/>
  <c r="N71" i="5"/>
  <c r="M71" i="5"/>
  <c r="H49" i="5"/>
  <c r="H13" i="5"/>
  <c r="H15" i="5" s="1"/>
  <c r="H51" i="5" s="1"/>
  <c r="O10" i="5"/>
  <c r="C11" i="5"/>
  <c r="E22" i="8"/>
  <c r="E23" i="8" s="1"/>
  <c r="E24" i="8" s="1"/>
  <c r="G11" i="2"/>
  <c r="G15" i="2" s="1"/>
  <c r="D48" i="5"/>
  <c r="C19" i="11" s="1"/>
  <c r="H24" i="10"/>
  <c r="G24" i="10"/>
  <c r="M49" i="5"/>
  <c r="M13" i="5"/>
  <c r="M15" i="5" s="1"/>
  <c r="M51" i="5" s="1"/>
  <c r="H74" i="5"/>
  <c r="H76" i="5" s="1"/>
  <c r="G20" i="11" s="1"/>
  <c r="G31" i="11" s="1"/>
  <c r="G33" i="11" s="1"/>
  <c r="O25" i="5"/>
  <c r="C26" i="5"/>
  <c r="I49" i="5"/>
  <c r="I13" i="5"/>
  <c r="I15" i="5" s="1"/>
  <c r="I51" i="5" s="1"/>
  <c r="F31" i="11"/>
  <c r="F33" i="11" s="1"/>
  <c r="F13" i="5"/>
  <c r="F15" i="5" s="1"/>
  <c r="F51" i="5" s="1"/>
  <c r="F49" i="5"/>
  <c r="N74" i="5"/>
  <c r="N76" i="5" s="1"/>
  <c r="M20" i="11" s="1"/>
  <c r="M31" i="11" s="1"/>
  <c r="M33" i="11" s="1"/>
  <c r="I24" i="11"/>
  <c r="J15" i="10"/>
  <c r="B27" i="11"/>
  <c r="N27" i="11" s="1"/>
  <c r="C17" i="10"/>
  <c r="O17" i="10" s="1"/>
  <c r="O20" i="9"/>
  <c r="L21" i="10"/>
  <c r="K29" i="11" s="1"/>
  <c r="L22" i="10"/>
  <c r="K28" i="11" s="1"/>
  <c r="E62" i="5"/>
  <c r="D62" i="5"/>
  <c r="D74" i="5" s="1"/>
  <c r="D76" i="5" s="1"/>
  <c r="C20" i="11" s="1"/>
  <c r="F62" i="5"/>
  <c r="O47" i="5"/>
  <c r="G63" i="5"/>
  <c r="G74" i="5" s="1"/>
  <c r="G76" i="5" s="1"/>
  <c r="F20" i="11" s="1"/>
  <c r="F63" i="5"/>
  <c r="E63" i="5"/>
  <c r="M74" i="5"/>
  <c r="M76" i="5" s="1"/>
  <c r="L20" i="11" s="1"/>
  <c r="L31" i="11" s="1"/>
  <c r="L33" i="11" s="1"/>
  <c r="N15" i="11"/>
  <c r="C31" i="11" l="1"/>
  <c r="C33" i="11" s="1"/>
  <c r="E24" i="10"/>
  <c r="E22" i="10"/>
  <c r="D28" i="11" s="1"/>
  <c r="E21" i="10"/>
  <c r="D29" i="11" s="1"/>
  <c r="J22" i="10"/>
  <c r="I28" i="11" s="1"/>
  <c r="I31" i="11" s="1"/>
  <c r="I33" i="11" s="1"/>
  <c r="J21" i="10"/>
  <c r="I29" i="11" s="1"/>
  <c r="E74" i="5"/>
  <c r="E76" i="5" s="1"/>
  <c r="D20" i="11" s="1"/>
  <c r="D31" i="11" s="1"/>
  <c r="D33" i="11" s="1"/>
  <c r="C48" i="5"/>
  <c r="O11" i="5"/>
  <c r="C12" i="5"/>
  <c r="O6" i="10"/>
  <c r="O8" i="10" s="1"/>
  <c r="O12" i="10" s="1"/>
  <c r="C8" i="10"/>
  <c r="C12" i="10" s="1"/>
  <c r="C19" i="10" s="1"/>
  <c r="I3" i="2"/>
  <c r="I7" i="2" s="1"/>
  <c r="G20" i="8"/>
  <c r="G21" i="8" s="1"/>
  <c r="F24" i="10"/>
  <c r="I9" i="12"/>
  <c r="M29" i="11"/>
  <c r="F22" i="8"/>
  <c r="F23" i="8" s="1"/>
  <c r="H11" i="2"/>
  <c r="H15" i="2" s="1"/>
  <c r="O15" i="10"/>
  <c r="F24" i="8"/>
  <c r="C43" i="5"/>
  <c r="C45" i="5" s="1"/>
  <c r="O45" i="5" s="1"/>
  <c r="O42" i="5"/>
  <c r="K24" i="10"/>
  <c r="D24" i="10"/>
  <c r="O26" i="5"/>
  <c r="C27" i="5"/>
  <c r="I11" i="12"/>
  <c r="I22" i="10"/>
  <c r="H28" i="11" s="1"/>
  <c r="H31" i="11" s="1"/>
  <c r="H33" i="11" s="1"/>
  <c r="I21" i="10"/>
  <c r="H29" i="11" s="1"/>
  <c r="F74" i="5"/>
  <c r="F76" i="5" s="1"/>
  <c r="E20" i="11" s="1"/>
  <c r="E31" i="11" s="1"/>
  <c r="E33" i="11" s="1"/>
  <c r="L24" i="10"/>
  <c r="N24" i="11"/>
  <c r="N24" i="10"/>
  <c r="H20" i="8" l="1"/>
  <c r="H21" i="8" s="1"/>
  <c r="J3" i="2"/>
  <c r="J7" i="2" s="1"/>
  <c r="O27" i="5"/>
  <c r="C28" i="5"/>
  <c r="C30" i="5" s="1"/>
  <c r="O30" i="5" s="1"/>
  <c r="C22" i="10"/>
  <c r="C21" i="10"/>
  <c r="O19" i="10"/>
  <c r="C24" i="10"/>
  <c r="O24" i="10" s="1"/>
  <c r="I23" i="12" s="1"/>
  <c r="I25" i="12" s="1"/>
  <c r="I27" i="12" s="1"/>
  <c r="O48" i="5"/>
  <c r="B19" i="11"/>
  <c r="J24" i="10"/>
  <c r="I11" i="2"/>
  <c r="I15" i="2" s="1"/>
  <c r="G22" i="8"/>
  <c r="G23" i="8" s="1"/>
  <c r="I24" i="10"/>
  <c r="N20" i="11"/>
  <c r="G24" i="8"/>
  <c r="C49" i="5"/>
  <c r="O49" i="5" s="1"/>
  <c r="C13" i="5"/>
  <c r="C15" i="5" s="1"/>
  <c r="O12" i="5"/>
  <c r="O15" i="5" l="1"/>
  <c r="C51" i="5"/>
  <c r="O51" i="5" s="1"/>
  <c r="N19" i="11"/>
  <c r="O21" i="10"/>
  <c r="B29" i="11"/>
  <c r="N29" i="11" s="1"/>
  <c r="I20" i="8"/>
  <c r="I21" i="8" s="1"/>
  <c r="K3" i="2"/>
  <c r="K7" i="2" s="1"/>
  <c r="B28" i="11"/>
  <c r="B31" i="11" s="1"/>
  <c r="O22" i="10"/>
  <c r="H22" i="8"/>
  <c r="H23" i="8" s="1"/>
  <c r="H24" i="8" s="1"/>
  <c r="J11" i="2"/>
  <c r="J15" i="2" s="1"/>
  <c r="N31" i="11" l="1"/>
  <c r="N33" i="11" s="1"/>
  <c r="N53" i="11" s="1"/>
  <c r="D6" i="12" s="1"/>
  <c r="D11" i="12" s="1"/>
  <c r="D27" i="12" s="1"/>
  <c r="B33" i="11"/>
  <c r="B53" i="11" s="1"/>
  <c r="C5" i="11" s="1"/>
  <c r="C53" i="11" s="1"/>
  <c r="D5" i="11" s="1"/>
  <c r="D53" i="11" s="1"/>
  <c r="E5" i="11" s="1"/>
  <c r="E53" i="11" s="1"/>
  <c r="F5" i="11" s="1"/>
  <c r="F53" i="11" s="1"/>
  <c r="G5" i="11" s="1"/>
  <c r="G53" i="11" s="1"/>
  <c r="H5" i="11" s="1"/>
  <c r="H53" i="11" s="1"/>
  <c r="I5" i="11" s="1"/>
  <c r="I53" i="11" s="1"/>
  <c r="J5" i="11" s="1"/>
  <c r="J53" i="11" s="1"/>
  <c r="K5" i="11" s="1"/>
  <c r="K53" i="11" s="1"/>
  <c r="L5" i="11" s="1"/>
  <c r="L53" i="11" s="1"/>
  <c r="M5" i="11" s="1"/>
  <c r="M53" i="11" s="1"/>
  <c r="L3" i="2"/>
  <c r="L7" i="2" s="1"/>
  <c r="J20" i="8"/>
  <c r="J21" i="8" s="1"/>
  <c r="I22" i="8"/>
  <c r="I23" i="8" s="1"/>
  <c r="I24" i="8" s="1"/>
  <c r="K11" i="2"/>
  <c r="K15" i="2" s="1"/>
  <c r="N28" i="11"/>
  <c r="J9" i="12"/>
  <c r="J11" i="12" s="1"/>
  <c r="J27" i="12" s="1"/>
  <c r="J22" i="8" l="1"/>
  <c r="J23" i="8" s="1"/>
  <c r="J24" i="8" s="1"/>
  <c r="L11" i="2"/>
  <c r="L15" i="2" s="1"/>
  <c r="M3" i="2"/>
  <c r="M7" i="2" s="1"/>
  <c r="K20" i="8"/>
  <c r="K21" i="8" s="1"/>
  <c r="K22" i="8" l="1"/>
  <c r="K23" i="8" s="1"/>
  <c r="M11" i="2"/>
  <c r="M15" i="2" s="1"/>
  <c r="L20" i="8"/>
  <c r="L21" i="8" s="1"/>
  <c r="N3" i="2"/>
  <c r="N7" i="2" s="1"/>
  <c r="K24" i="8"/>
  <c r="M20" i="8" l="1"/>
  <c r="M21" i="8" s="1"/>
  <c r="O7" i="2"/>
  <c r="L22" i="8"/>
  <c r="L23" i="8" s="1"/>
  <c r="L24" i="8" s="1"/>
  <c r="N11" i="2"/>
  <c r="N15" i="2" s="1"/>
  <c r="M22" i="8" l="1"/>
  <c r="M23" i="8" s="1"/>
  <c r="M24" i="8" s="1"/>
  <c r="D9" i="12" s="1"/>
  <c r="O1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3" authorId="0" shapeId="0" xr:uid="{00000000-0006-0000-0200-000001000000}">
      <text>
        <r>
          <rPr>
            <sz val="11"/>
            <color theme="1"/>
            <rFont val="Calibri"/>
            <scheme val="minor"/>
          </rPr>
          <t>Custo unitário do matéria prima, de acordo com o mercado
	-Lucas Maia dos Santos</t>
        </r>
      </text>
    </comment>
  </commentList>
</comments>
</file>

<file path=xl/sharedStrings.xml><?xml version="1.0" encoding="utf-8"?>
<sst xmlns="http://schemas.openxmlformats.org/spreadsheetml/2006/main" count="394" uniqueCount="289">
  <si>
    <t>DATA</t>
  </si>
  <si>
    <t>Total</t>
  </si>
  <si>
    <t>Insira o nome do Produto 1 aqui</t>
  </si>
  <si>
    <t>Mercado Interno (nesta parte você fará a previsão de vendas para o mercado interno)</t>
  </si>
  <si>
    <t>Quantidade prevista de vendas</t>
  </si>
  <si>
    <t>Preço Unitário de Vendas</t>
  </si>
  <si>
    <t>Receita bruta de vendas para o Mercado Interno</t>
  </si>
  <si>
    <t>Tributos sobre as Vendas no Mercado Interno</t>
  </si>
  <si>
    <t>ICMS previsto</t>
  </si>
  <si>
    <t>PIS previsto</t>
  </si>
  <si>
    <t>COFINS previsto</t>
  </si>
  <si>
    <t>Tributos do Produto 1 - Mercado Interno</t>
  </si>
  <si>
    <t>Receita Líquida do Produto 1 - Mercado Interno</t>
  </si>
  <si>
    <t>Mercado Externo (nesta parte você fará a previsão de vendas para o mercado externo)</t>
  </si>
  <si>
    <t>Quantidade</t>
  </si>
  <si>
    <t>Preço em Dolar</t>
  </si>
  <si>
    <t>Receita Bruta em Dólar</t>
  </si>
  <si>
    <t>Taxa de Câmbio para Reais</t>
  </si>
  <si>
    <t>Receita Bruta de vendas Mercado Externo em Real</t>
  </si>
  <si>
    <t>Tributos sobre as Vendas no Mercado Externo</t>
  </si>
  <si>
    <t>Imposto de exportação</t>
  </si>
  <si>
    <t>Tributos do Produto 1 Mercado Externo</t>
  </si>
  <si>
    <t>Receita Líquida do Produto 1 Mercado Externo</t>
  </si>
  <si>
    <t>Quantidade Total do Produto 1 - Mercado Interno + Externo</t>
  </si>
  <si>
    <t>Receita Bruta Total Mercado Interno + Externo</t>
  </si>
  <si>
    <t>Total de Tributos sobre vendas Produto 1 - Mercado Interno + Externo</t>
  </si>
  <si>
    <t>Receitas Líquidas do Produto 1 - Mercado Interno + Externo</t>
  </si>
  <si>
    <t>Insira o nome do Produto 2 aqui</t>
  </si>
  <si>
    <t>Preço de Venda</t>
  </si>
  <si>
    <t>Receita Bruta de Vendas do Produto 2 para o Mercado Interno</t>
  </si>
  <si>
    <t>ICMS</t>
  </si>
  <si>
    <t>PIS</t>
  </si>
  <si>
    <t>COFINS</t>
  </si>
  <si>
    <t>Tributos do Produto 2 para o Mercado Interno</t>
  </si>
  <si>
    <t>Receita Líquida do Produto 2 para o Mercado Interno</t>
  </si>
  <si>
    <t>Valor em Dolar</t>
  </si>
  <si>
    <t>Receita Bruta de Vendas Produto 2 para o Mercado Externo</t>
  </si>
  <si>
    <t>Tributos do Produto 2 Mercado Externo</t>
  </si>
  <si>
    <t>Receita Líquida do Produto 2 Mercado Externo</t>
  </si>
  <si>
    <t>Quantidade Total do Produto 2 - Mercado Interno + Externo</t>
  </si>
  <si>
    <t>Receita Bruta Produto 2 - Mercado Interno + Externo</t>
  </si>
  <si>
    <t>Total de Tributos s/ vendas do Produto 2 - Mercado Interno + Externo</t>
  </si>
  <si>
    <t>Receitas Líquidas do Produto 2 - Mercado Interno + Externo</t>
  </si>
  <si>
    <t>Quantidade Total de Vendas - Produto 1 + Produto 2</t>
  </si>
  <si>
    <t>Receita Bruta de Vendas  - Produto 1 + Produto 2</t>
  </si>
  <si>
    <t>Valor Total dos Tributos sobre Vendas  - Produto 1 + Produto 2</t>
  </si>
  <si>
    <t>Receita Líquida de Vendas  - Produto 1 + Produto 2</t>
  </si>
  <si>
    <t>ORÇAMENTO DE CONTAS A RECEBER</t>
  </si>
  <si>
    <t>Politica de vendas (prazo de 3 meses para o cliente pagar)</t>
  </si>
  <si>
    <t>entrada</t>
  </si>
  <si>
    <t>dias</t>
  </si>
  <si>
    <t>Saldo inicial de contas a receber (recebimentos de vendas do ano anterior)</t>
  </si>
  <si>
    <t>Vendas de novembro/2024</t>
  </si>
  <si>
    <t>Vendas de dezembro/2024</t>
  </si>
  <si>
    <t>Sub total 2024</t>
  </si>
  <si>
    <t>Orçamento de contas a Receber em 2010</t>
  </si>
  <si>
    <t>Vendas de 01/2025</t>
  </si>
  <si>
    <t>Vendas de 02/2025</t>
  </si>
  <si>
    <t>Vendas de 03/2025</t>
  </si>
  <si>
    <t>Vendas de 04/2025</t>
  </si>
  <si>
    <t>Vendas de 05/2025</t>
  </si>
  <si>
    <t>Vendas de 06/2025</t>
  </si>
  <si>
    <t>Vendas de 07/2025</t>
  </si>
  <si>
    <t>Vendas de 08/2025</t>
  </si>
  <si>
    <t>Vendas de 09/2025</t>
  </si>
  <si>
    <t>Vendas de 10/2025</t>
  </si>
  <si>
    <t>Vendas de 11/2025</t>
  </si>
  <si>
    <t>Vendas de 12/2025</t>
  </si>
  <si>
    <t>Sub total 2025</t>
  </si>
  <si>
    <t>Total a receber em 2025</t>
  </si>
  <si>
    <t>Estoque Inicial do Produto 1</t>
  </si>
  <si>
    <t>Previsão de Vendas Mercado Interno</t>
  </si>
  <si>
    <t>Previsão de Vendas Mercado Externo</t>
  </si>
  <si>
    <t>Previsão de Vendas Total Produto 1</t>
  </si>
  <si>
    <t>Estoque Final do Produto A</t>
  </si>
  <si>
    <t>Quantidade a Produzir do Prod 1</t>
  </si>
  <si>
    <t>Estoque Inicial do Produto 2</t>
  </si>
  <si>
    <t>Previsão de Vendas Total Produto 2</t>
  </si>
  <si>
    <t>Estoque Final do Produto 2</t>
  </si>
  <si>
    <t>Quantidade a Produzir do Produto 2</t>
  </si>
  <si>
    <t>MATÉRIA PRIMA</t>
  </si>
  <si>
    <t>Unidade</t>
  </si>
  <si>
    <t>Valor</t>
  </si>
  <si>
    <t>Tributos</t>
  </si>
  <si>
    <t>Custo Total</t>
  </si>
  <si>
    <t>Instruções: Cada produto deverá ser composto por apenas 3 matérias primas. As matérias primas dos produtos 1 e 2 são as mesmas. O que mudará é a quantidde utilizada em cada produto. Tributos recuperáveis são aqueles que a indústria poderá abater dos seus tributos por causa da aquisição de algumas matérias primas.</t>
  </si>
  <si>
    <t>Unitário</t>
  </si>
  <si>
    <t>Recuperáveis</t>
  </si>
  <si>
    <t>Unitário Líquido</t>
  </si>
  <si>
    <t>Bruto (com impostos recuperáveis)</t>
  </si>
  <si>
    <t>Líquido (sem impostos recuperáveis)</t>
  </si>
  <si>
    <t>Matéria Prima 1</t>
  </si>
  <si>
    <t>Kg</t>
  </si>
  <si>
    <t>Matéria Prima 2</t>
  </si>
  <si>
    <t>Matéria Prima 3</t>
  </si>
  <si>
    <t>L</t>
  </si>
  <si>
    <t>Quantidade a ser produzida Produto 1</t>
  </si>
  <si>
    <t>Quantidade matéria prima 1 utilizada para fabricar cada Produto 1</t>
  </si>
  <si>
    <t>Instruções: O consumo de matéria prima dependerá da quantidade prevista de produção.</t>
  </si>
  <si>
    <t>Quantidade matéria prima 1 total consumida para fabricar Produto 1</t>
  </si>
  <si>
    <t>Quantidade a ser produzida Produto 2</t>
  </si>
  <si>
    <t>Quantidade matéria prima 1 utilizada para fabricar cada Produto 2</t>
  </si>
  <si>
    <t>Quantidade matéria prima 1 total consumida para fabricar Produto 2</t>
  </si>
  <si>
    <t>Consumo Total da matéria prima 1</t>
  </si>
  <si>
    <t>Quantidade matéria prima 2 utilizada para fabricar cada Produto 1</t>
  </si>
  <si>
    <t>Quantidade matéria prima 2 total consumida para fabricar Produto 1</t>
  </si>
  <si>
    <t>Quantidade matéria prima 2 utilizada para fabricar cada Produto 2</t>
  </si>
  <si>
    <t>Quantidade matéria prima 2 total consumida para fabricar Produto 2</t>
  </si>
  <si>
    <t>Consumo Total da matéria prima 2</t>
  </si>
  <si>
    <t>Quantidade matéria prima 3 utilizada para fabricar cada Produto 1</t>
  </si>
  <si>
    <t>Quantidade matéria prima 3 total consumida para fabricar Produto 1</t>
  </si>
  <si>
    <t>Quantidade matéria prima 3 utilizada para fabricar cada Produto 2</t>
  </si>
  <si>
    <t>Quantidade matéria prima 3 total consumida para fabricar Produto 2</t>
  </si>
  <si>
    <t>Consumo Total da matéria prima 3</t>
  </si>
  <si>
    <t>Estoque Inicial matéria prima 1</t>
  </si>
  <si>
    <t>Estoque Final da matéria prima 1</t>
  </si>
  <si>
    <t>Quantidade a ser Comprada matéria prima 1</t>
  </si>
  <si>
    <t>Preço de Compra matéria prima 1</t>
  </si>
  <si>
    <t>Valor Total das Compras da matéria prima 1</t>
  </si>
  <si>
    <t>TRIBUTOS RECUPERÁVEIS</t>
  </si>
  <si>
    <t>Total dos Tributos Recuperáveis</t>
  </si>
  <si>
    <t>Compras Líquidas</t>
  </si>
  <si>
    <t>Custo unitário líquido</t>
  </si>
  <si>
    <t>Valor do Estoque Bruto</t>
  </si>
  <si>
    <t>Valor do Estoque Líquido</t>
  </si>
  <si>
    <t>Estoque Inicial matéria prima 2</t>
  </si>
  <si>
    <t>Estoque Final da matéria prima 2</t>
  </si>
  <si>
    <t>Quantidade a ser Comprada matéria prima 2</t>
  </si>
  <si>
    <t>Preço de Compra matéria prima 2</t>
  </si>
  <si>
    <t>Valor Total das Compras da matéria prima 2</t>
  </si>
  <si>
    <t>Estoque Inicial matéria prima 3</t>
  </si>
  <si>
    <t>Estoque Final da matéria prima 3</t>
  </si>
  <si>
    <t>Quantidade a ser Comprada matéria prima 3</t>
  </si>
  <si>
    <t>Preço de Compra matéria prima 3</t>
  </si>
  <si>
    <t>Valor Total das Compras da matéria prima 3</t>
  </si>
  <si>
    <t>Compras Brutas Totais</t>
  </si>
  <si>
    <t>Tributos Recuperáveis Totais</t>
  </si>
  <si>
    <t>Compras Líquidas Totais</t>
  </si>
  <si>
    <t>Estoque Bruto Total</t>
  </si>
  <si>
    <t>Estoque Líquido Total</t>
  </si>
  <si>
    <t>ORÇAMENTO DE CONTAS A PAGAR</t>
  </si>
  <si>
    <t>Politica de Compras</t>
  </si>
  <si>
    <t>Saldo inicial de contas a pagar:</t>
  </si>
  <si>
    <t>Compras de outubro/2024</t>
  </si>
  <si>
    <t>Compras de novembro/2024</t>
  </si>
  <si>
    <t>Comprasde dezembro/2024</t>
  </si>
  <si>
    <t>Sub total</t>
  </si>
  <si>
    <t>Orçamento de contas a Pagar em 2024</t>
  </si>
  <si>
    <t>Compras de 01/2025</t>
  </si>
  <si>
    <t>Compras de 02/2025</t>
  </si>
  <si>
    <t>Compras de 03/2025</t>
  </si>
  <si>
    <t>Compras de 04/2025</t>
  </si>
  <si>
    <t>Compras de 05/2025</t>
  </si>
  <si>
    <t>Compras de 06/2025</t>
  </si>
  <si>
    <t>Compras de 07/2025</t>
  </si>
  <si>
    <t>Compras de 08/2025</t>
  </si>
  <si>
    <t>Compras de 09/2025</t>
  </si>
  <si>
    <t>Compras de 10/2025</t>
  </si>
  <si>
    <t>Compras de 11/2025</t>
  </si>
  <si>
    <t>Compras de 12/2025</t>
  </si>
  <si>
    <t>Total a pagar em 2025</t>
  </si>
  <si>
    <t>Quantidade a Produzir do Produto 1</t>
  </si>
  <si>
    <t>Quantidade de Horas para produzir 1 unidade do produto 1</t>
  </si>
  <si>
    <t>Quantidade de Horas de mão de obra direta produto 1</t>
  </si>
  <si>
    <t>Custo por Hora produto 1</t>
  </si>
  <si>
    <t>Custo total mão de obra direta produto 1</t>
  </si>
  <si>
    <t>Custo unitário mão de obra direta produto 1</t>
  </si>
  <si>
    <t>Quantidade a Produzir do Prod 2</t>
  </si>
  <si>
    <t>Quantidade de Horas para produzir 1 unidade do produto 2</t>
  </si>
  <si>
    <t>Quantidade de Horas de mão de obra direta produto 2</t>
  </si>
  <si>
    <t>Custo por Hora produto 2</t>
  </si>
  <si>
    <t>Custo total mão de obra direta produto 2</t>
  </si>
  <si>
    <t>Custo unitário mão de obra direta produto 2</t>
  </si>
  <si>
    <t>Horas Total de MOD</t>
  </si>
  <si>
    <t>Custo Total de MOD</t>
  </si>
  <si>
    <t>Horas Homem por mês necessárias para a produção</t>
  </si>
  <si>
    <t>Número de empregados necessários</t>
  </si>
  <si>
    <t>CUSTOS INDIRETOS DE FABRICAÇÃO</t>
  </si>
  <si>
    <t>Aluguel</t>
  </si>
  <si>
    <t>Depreciação</t>
  </si>
  <si>
    <t>Salários (MOI)</t>
  </si>
  <si>
    <t>Manutenção</t>
  </si>
  <si>
    <t>Energia elétrica</t>
  </si>
  <si>
    <t>TOTAL</t>
  </si>
  <si>
    <t>BASE PARA O RATEIO (quantidade produzida)</t>
  </si>
  <si>
    <t>Q. Prod.</t>
  </si>
  <si>
    <t>Prod A</t>
  </si>
  <si>
    <t>Prod B</t>
  </si>
  <si>
    <t>CUSTOS INDIRETOS POR PRODUTO</t>
  </si>
  <si>
    <t>Produto 1</t>
  </si>
  <si>
    <t>Produto 2</t>
  </si>
  <si>
    <t>CUSTOS INDIRETOS POR UNIDADE</t>
  </si>
  <si>
    <t>CUSTOS UNITÁRIO PRODUTO 1</t>
  </si>
  <si>
    <t>Matéria Prima</t>
  </si>
  <si>
    <t>MOD</t>
  </si>
  <si>
    <t>CIF</t>
  </si>
  <si>
    <t>Custo Unitário Total</t>
  </si>
  <si>
    <t>CUSTOS UNITÁRIO PRODUTO 2</t>
  </si>
  <si>
    <t>QUANTIDADE VENDIDA</t>
  </si>
  <si>
    <t>CUSTO DOS PRODUTOS VENDIDOS</t>
  </si>
  <si>
    <t>Custo do Produto Vendido TOTAL</t>
  </si>
  <si>
    <t>Estoque Final Produto 1</t>
  </si>
  <si>
    <t>Valor Estoque Final Produto 1</t>
  </si>
  <si>
    <t>Estoque Final Produto 2</t>
  </si>
  <si>
    <t>Valor Estoque Final Produto 2</t>
  </si>
  <si>
    <t>Valor Estoque Total P1 + P2</t>
  </si>
  <si>
    <t>DESPESAS OPERACIONAIS</t>
  </si>
  <si>
    <t>DESPESAS COM VENDAS</t>
  </si>
  <si>
    <t>Comissões para vendedores</t>
  </si>
  <si>
    <t>Salários equipe de vendas</t>
  </si>
  <si>
    <t>Transporte dos produtos vendidos</t>
  </si>
  <si>
    <t>Outras despesas</t>
  </si>
  <si>
    <t>DESPESAS ADMINISTRATIVAS</t>
  </si>
  <si>
    <t>Salários equipe administrativa</t>
  </si>
  <si>
    <t>Depreciação de móveis e equipamentos administrativos</t>
  </si>
  <si>
    <t>Materiais de Escritório</t>
  </si>
  <si>
    <t>Materiais de Limpeza</t>
  </si>
  <si>
    <t>RESULTADO FINANCEIRO</t>
  </si>
  <si>
    <t>Receitas Financeiras (aplicações)</t>
  </si>
  <si>
    <t>Despesas Financeiras (empréstimos e taxas)</t>
  </si>
  <si>
    <t>DEMONSTRAÇÃO DO RESULTADO ORÇADA</t>
  </si>
  <si>
    <t>RECEITA BRUTA</t>
  </si>
  <si>
    <t>( - ) Impostos sobre as vendas</t>
  </si>
  <si>
    <t>RECEITA LÍQUIDA</t>
  </si>
  <si>
    <t>( - ) CUSTO PRODUTO VENDIDO (CPV)</t>
  </si>
  <si>
    <t>LUCRO BRUTO</t>
  </si>
  <si>
    <t>Despesas com vendas</t>
  </si>
  <si>
    <t>Despesas Administrativas</t>
  </si>
  <si>
    <t>Resultado Financeiro</t>
  </si>
  <si>
    <t>RESULTADO ANTES DO IR E CS</t>
  </si>
  <si>
    <t>Contribuição Social sobre Lucro Líquido</t>
  </si>
  <si>
    <t>Imposto de Renda</t>
  </si>
  <si>
    <t>LUCRO LÍQUIDO</t>
  </si>
  <si>
    <t>DEMONSTRAÇÃO DE FLUXO DE CAIXA ORÇADA</t>
  </si>
  <si>
    <t>Saldo Inicial</t>
  </si>
  <si>
    <t>ATIVIDADES OPERACIONAIS</t>
  </si>
  <si>
    <t>ENTRADAS DE CAIXA</t>
  </si>
  <si>
    <t>Recebimento de Vendas</t>
  </si>
  <si>
    <t>Outras entradas</t>
  </si>
  <si>
    <t>Total das Entradas</t>
  </si>
  <si>
    <t>SAÍDAS DE CAIXA</t>
  </si>
  <si>
    <t>Impostos s/ Vendas</t>
  </si>
  <si>
    <t>Pagamento de Fornecedores (MP)</t>
  </si>
  <si>
    <t>Mão de Obra Direta</t>
  </si>
  <si>
    <t>( - ) Depreciação (depreciação não é saída de caixa)</t>
  </si>
  <si>
    <t>Despesas com Vendas</t>
  </si>
  <si>
    <t>Contribuição Social</t>
  </si>
  <si>
    <t>Total das Saídas</t>
  </si>
  <si>
    <t>Saldo das Atividades Operacionais</t>
  </si>
  <si>
    <t>INVESTIMENTOS E FINANCIAMENTOS</t>
  </si>
  <si>
    <t>Vendas de Imobilizado</t>
  </si>
  <si>
    <t>Empréstimos</t>
  </si>
  <si>
    <t>Total Entradas</t>
  </si>
  <si>
    <t>Compra de Imobilizado</t>
  </si>
  <si>
    <t>Pagamento de Empréstimos</t>
  </si>
  <si>
    <t>Total Saída</t>
  </si>
  <si>
    <t>Saldo de Investimentos e Financiamentos</t>
  </si>
  <si>
    <t>SALDO FINAL</t>
  </si>
  <si>
    <t>BALANÇO PATRIMONIAL ORÇADO</t>
  </si>
  <si>
    <t>em mil R$</t>
  </si>
  <si>
    <t>ATIVO</t>
  </si>
  <si>
    <t>PASSIVO</t>
  </si>
  <si>
    <t>Ativo Circulante</t>
  </si>
  <si>
    <t>Pasiivo Circulante</t>
  </si>
  <si>
    <t>Disponibilidade</t>
  </si>
  <si>
    <t>Fornecedores</t>
  </si>
  <si>
    <t>Contas a Receber</t>
  </si>
  <si>
    <t>Salários a Pagar</t>
  </si>
  <si>
    <t>Estoques matéria prima</t>
  </si>
  <si>
    <t>Impostos a Pagar</t>
  </si>
  <si>
    <t>Estoque produtos acabados</t>
  </si>
  <si>
    <t>IR e CS a Pagar</t>
  </si>
  <si>
    <t>Total do Circulante</t>
  </si>
  <si>
    <t>Ativo não Circulante</t>
  </si>
  <si>
    <t>Passivo não Circulante</t>
  </si>
  <si>
    <t>Realizável à longo prazo</t>
  </si>
  <si>
    <t>Empréstimos L.P.</t>
  </si>
  <si>
    <t>Investimentos</t>
  </si>
  <si>
    <t>Imobilizado</t>
  </si>
  <si>
    <t>Total do Passivo não Circulante</t>
  </si>
  <si>
    <t>Intangível</t>
  </si>
  <si>
    <t>Patrimônio Líquido</t>
  </si>
  <si>
    <t>Total do Ativo não Circulante</t>
  </si>
  <si>
    <t>Capital Social</t>
  </si>
  <si>
    <t>Reservas de Lucro</t>
  </si>
  <si>
    <t>Lucro no Período</t>
  </si>
  <si>
    <t>Total Patrimônio Líquido</t>
  </si>
  <si>
    <t>Total do Ativo</t>
  </si>
  <si>
    <t>Total do Passivo + PL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</si>
</sst>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R$ -416]#,##0.00"/>
    <numFmt numFmtId="165" formatCode="_(* #,##0.00_);_(* \(#,##0.00\);_(* &quot;-&quot;??_);_(@_)"/>
    <numFmt numFmtId="166" formatCode="[$$]#,##0.00"/>
  </numFmts>
  <fonts count="9" x14ac:knownFonts="1">
    <font>
      <sz val="11"/>
      <color theme="1"/>
      <name val="Calibri"/>
      <scheme val="minor"/>
    </font>
    <font>
      <b/>
      <sz val="12"/>
      <color theme="1"/>
      <name val="Times New Roman"/>
    </font>
    <font>
      <sz val="12"/>
      <color theme="1"/>
      <name val="Times New Roman"/>
    </font>
    <font>
      <b/>
      <sz val="14"/>
      <color theme="1"/>
      <name val="Times New Roman"/>
    </font>
    <font>
      <sz val="11"/>
      <name val="Calibri"/>
    </font>
    <font>
      <b/>
      <i/>
      <sz val="12"/>
      <color theme="1"/>
      <name val="Times New Roman"/>
    </font>
    <font>
      <b/>
      <sz val="11"/>
      <color theme="1"/>
      <name val="Calibri"/>
    </font>
    <font>
      <sz val="11"/>
      <color theme="1"/>
      <name val="Calibri"/>
    </font>
    <font>
      <i/>
      <sz val="12"/>
      <color theme="1"/>
      <name val="Times New Roman"/>
    </font>
  </fonts>
  <fills count="12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FFCC00"/>
        <bgColor rgb="FFFFCC00"/>
      </patternFill>
    </fill>
    <fill>
      <patternFill patternType="solid">
        <fgColor theme="0"/>
        <bgColor theme="0"/>
      </patternFill>
    </fill>
    <fill>
      <patternFill patternType="solid">
        <fgColor rgb="FFD6E3BC"/>
        <bgColor rgb="FFD6E3BC"/>
      </patternFill>
    </fill>
    <fill>
      <patternFill patternType="solid">
        <fgColor rgb="FFCCFFFF"/>
        <bgColor rgb="FFCCFFFF"/>
      </patternFill>
    </fill>
    <fill>
      <patternFill patternType="solid">
        <fgColor rgb="FFFFFF99"/>
        <bgColor rgb="FFFFFF99"/>
      </patternFill>
    </fill>
    <fill>
      <patternFill patternType="solid">
        <fgColor rgb="FFCCFFCC"/>
        <bgColor rgb="FFCCFFCC"/>
      </patternFill>
    </fill>
    <fill>
      <patternFill patternType="solid">
        <fgColor rgb="FFFFFF00"/>
        <bgColor rgb="FFFFFF00"/>
      </patternFill>
    </fill>
    <fill>
      <patternFill patternType="solid">
        <fgColor rgb="FFEEECE1"/>
        <bgColor rgb="FFEEECE1"/>
      </patternFill>
    </fill>
    <fill>
      <patternFill patternType="solid">
        <fgColor rgb="FF00FF00"/>
        <bgColor rgb="FF00FF00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2" borderId="1" xfId="0" applyFont="1" applyFill="1" applyBorder="1" applyAlignment="1">
      <alignment horizontal="center"/>
    </xf>
    <xf numFmtId="17" fontId="1" fillId="2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4" borderId="5" xfId="0" applyFont="1" applyFill="1" applyBorder="1"/>
    <xf numFmtId="0" fontId="2" fillId="4" borderId="6" xfId="0" applyFont="1" applyFill="1" applyBorder="1"/>
    <xf numFmtId="0" fontId="5" fillId="0" borderId="0" xfId="0" applyFont="1"/>
    <xf numFmtId="0" fontId="2" fillId="0" borderId="1" xfId="0" applyFont="1" applyBorder="1"/>
    <xf numFmtId="37" fontId="2" fillId="0" borderId="1" xfId="0" applyNumberFormat="1" applyFont="1" applyBorder="1" applyAlignment="1">
      <alignment horizontal="center"/>
    </xf>
    <xf numFmtId="37" fontId="1" fillId="0" borderId="1" xfId="0" applyNumberFormat="1" applyFont="1" applyBorder="1" applyAlignment="1">
      <alignment horizontal="center"/>
    </xf>
    <xf numFmtId="0" fontId="2" fillId="0" borderId="0" xfId="0" applyFont="1"/>
    <xf numFmtId="164" fontId="2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5" fontId="5" fillId="6" borderId="1" xfId="0" applyNumberFormat="1" applyFont="1" applyFill="1" applyBorder="1"/>
    <xf numFmtId="0" fontId="5" fillId="4" borderId="5" xfId="0" applyFont="1" applyFill="1" applyBorder="1"/>
    <xf numFmtId="0" fontId="5" fillId="4" borderId="6" xfId="0" applyFont="1" applyFill="1" applyBorder="1"/>
    <xf numFmtId="0" fontId="2" fillId="4" borderId="1" xfId="0" applyFont="1" applyFill="1" applyBorder="1"/>
    <xf numFmtId="9" fontId="2" fillId="4" borderId="1" xfId="0" applyNumberFormat="1" applyFont="1" applyFill="1" applyBorder="1" applyAlignment="1">
      <alignment horizontal="center"/>
    </xf>
    <xf numFmtId="164" fontId="2" fillId="4" borderId="1" xfId="0" applyNumberFormat="1" applyFont="1" applyFill="1" applyBorder="1"/>
    <xf numFmtId="164" fontId="1" fillId="4" borderId="1" xfId="0" applyNumberFormat="1" applyFont="1" applyFill="1" applyBorder="1"/>
    <xf numFmtId="10" fontId="2" fillId="4" borderId="1" xfId="0" applyNumberFormat="1" applyFont="1" applyFill="1" applyBorder="1" applyAlignment="1">
      <alignment horizontal="center"/>
    </xf>
    <xf numFmtId="0" fontId="1" fillId="2" borderId="1" xfId="0" applyFont="1" applyFill="1" applyBorder="1"/>
    <xf numFmtId="9" fontId="1" fillId="2" borderId="1" xfId="0" applyNumberFormat="1" applyFont="1" applyFill="1" applyBorder="1" applyAlignment="1">
      <alignment horizontal="center"/>
    </xf>
    <xf numFmtId="164" fontId="1" fillId="2" borderId="1" xfId="0" applyNumberFormat="1" applyFont="1" applyFill="1" applyBorder="1"/>
    <xf numFmtId="0" fontId="5" fillId="7" borderId="1" xfId="0" applyFont="1" applyFill="1" applyBorder="1"/>
    <xf numFmtId="9" fontId="5" fillId="7" borderId="1" xfId="0" applyNumberFormat="1" applyFont="1" applyFill="1" applyBorder="1" applyAlignment="1">
      <alignment horizontal="center"/>
    </xf>
    <xf numFmtId="164" fontId="5" fillId="7" borderId="1" xfId="0" applyNumberFormat="1" applyFont="1" applyFill="1" applyBorder="1"/>
    <xf numFmtId="166" fontId="2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/>
    <xf numFmtId="0" fontId="5" fillId="6" borderId="1" xfId="0" applyFont="1" applyFill="1" applyBorder="1"/>
    <xf numFmtId="164" fontId="5" fillId="6" borderId="1" xfId="0" applyNumberFormat="1" applyFont="1" applyFill="1" applyBorder="1" applyAlignment="1">
      <alignment horizontal="center"/>
    </xf>
    <xf numFmtId="0" fontId="1" fillId="0" borderId="0" xfId="0" applyFont="1"/>
    <xf numFmtId="0" fontId="1" fillId="8" borderId="1" xfId="0" applyFont="1" applyFill="1" applyBorder="1"/>
    <xf numFmtId="9" fontId="1" fillId="8" borderId="1" xfId="0" applyNumberFormat="1" applyFont="1" applyFill="1" applyBorder="1" applyAlignment="1">
      <alignment horizontal="center"/>
    </xf>
    <xf numFmtId="37" fontId="1" fillId="8" borderId="1" xfId="0" applyNumberFormat="1" applyFont="1" applyFill="1" applyBorder="1" applyAlignment="1">
      <alignment horizontal="center"/>
    </xf>
    <xf numFmtId="164" fontId="1" fillId="8" borderId="1" xfId="0" applyNumberFormat="1" applyFont="1" applyFill="1" applyBorder="1"/>
    <xf numFmtId="0" fontId="1" fillId="0" borderId="1" xfId="0" applyFont="1" applyBorder="1" applyAlignment="1">
      <alignment horizontal="center"/>
    </xf>
    <xf numFmtId="17" fontId="1" fillId="0" borderId="1" xfId="0" applyNumberFormat="1" applyFont="1" applyBorder="1" applyAlignment="1">
      <alignment horizontal="center"/>
    </xf>
    <xf numFmtId="164" fontId="5" fillId="6" borderId="1" xfId="0" applyNumberFormat="1" applyFont="1" applyFill="1" applyBorder="1"/>
    <xf numFmtId="165" fontId="2" fillId="0" borderId="0" xfId="0" applyNumberFormat="1" applyFont="1"/>
    <xf numFmtId="0" fontId="1" fillId="9" borderId="1" xfId="0" applyFont="1" applyFill="1" applyBorder="1"/>
    <xf numFmtId="165" fontId="1" fillId="9" borderId="1" xfId="0" applyNumberFormat="1" applyFont="1" applyFill="1" applyBorder="1"/>
    <xf numFmtId="164" fontId="1" fillId="9" borderId="1" xfId="0" applyNumberFormat="1" applyFont="1" applyFill="1" applyBorder="1"/>
    <xf numFmtId="0" fontId="2" fillId="6" borderId="1" xfId="0" applyFont="1" applyFill="1" applyBorder="1"/>
    <xf numFmtId="0" fontId="2" fillId="6" borderId="1" xfId="0" applyFont="1" applyFill="1" applyBorder="1" applyAlignment="1">
      <alignment horizontal="center"/>
    </xf>
    <xf numFmtId="0" fontId="1" fillId="6" borderId="1" xfId="0" applyFont="1" applyFill="1" applyBorder="1"/>
    <xf numFmtId="0" fontId="1" fillId="10" borderId="1" xfId="0" applyFont="1" applyFill="1" applyBorder="1" applyAlignment="1">
      <alignment horizontal="center"/>
    </xf>
    <xf numFmtId="17" fontId="1" fillId="10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/>
    <xf numFmtId="164" fontId="2" fillId="0" borderId="1" xfId="0" applyNumberFormat="1" applyFont="1" applyBorder="1"/>
    <xf numFmtId="165" fontId="1" fillId="8" borderId="1" xfId="0" applyNumberFormat="1" applyFont="1" applyFill="1" applyBorder="1"/>
    <xf numFmtId="165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17" fontId="1" fillId="0" borderId="0" xfId="0" applyNumberFormat="1" applyFont="1"/>
    <xf numFmtId="0" fontId="1" fillId="7" borderId="1" xfId="0" applyFont="1" applyFill="1" applyBorder="1"/>
    <xf numFmtId="37" fontId="1" fillId="7" borderId="1" xfId="0" applyNumberFormat="1" applyFont="1" applyFill="1" applyBorder="1" applyAlignment="1">
      <alignment horizontal="center"/>
    </xf>
    <xf numFmtId="37" fontId="1" fillId="7" borderId="1" xfId="0" applyNumberFormat="1" applyFont="1" applyFill="1" applyBorder="1"/>
    <xf numFmtId="0" fontId="2" fillId="0" borderId="1" xfId="0" applyFont="1" applyBorder="1" applyAlignment="1">
      <alignment horizontal="center"/>
    </xf>
    <xf numFmtId="37" fontId="1" fillId="6" borderId="1" xfId="0" applyNumberFormat="1" applyFont="1" applyFill="1" applyBorder="1" applyAlignment="1">
      <alignment horizontal="center"/>
    </xf>
    <xf numFmtId="37" fontId="1" fillId="9" borderId="1" xfId="0" applyNumberFormat="1" applyFont="1" applyFill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/>
    <xf numFmtId="0" fontId="6" fillId="0" borderId="13" xfId="0" applyFont="1" applyBorder="1" applyAlignment="1">
      <alignment horizontal="center"/>
    </xf>
    <xf numFmtId="9" fontId="6" fillId="0" borderId="1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9" fontId="7" fillId="0" borderId="1" xfId="0" applyNumberFormat="1" applyFont="1" applyBorder="1" applyAlignment="1">
      <alignment horizontal="center"/>
    </xf>
    <xf numFmtId="10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164" fontId="7" fillId="0" borderId="1" xfId="0" applyNumberFormat="1" applyFont="1" applyBorder="1" applyAlignment="1">
      <alignment horizontal="center"/>
    </xf>
    <xf numFmtId="0" fontId="6" fillId="0" borderId="1" xfId="0" applyFont="1" applyBorder="1"/>
    <xf numFmtId="164" fontId="6" fillId="0" borderId="1" xfId="0" applyNumberFormat="1" applyFont="1" applyBorder="1" applyAlignment="1">
      <alignment horizontal="center"/>
    </xf>
    <xf numFmtId="9" fontId="6" fillId="0" borderId="13" xfId="0" applyNumberFormat="1" applyFont="1" applyBorder="1" applyAlignment="1">
      <alignment horizontal="center"/>
    </xf>
    <xf numFmtId="10" fontId="7" fillId="0" borderId="3" xfId="0" applyNumberFormat="1" applyFont="1" applyBorder="1" applyAlignment="1">
      <alignment horizontal="center"/>
    </xf>
    <xf numFmtId="37" fontId="2" fillId="6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9" fontId="1" fillId="6" borderId="1" xfId="0" applyNumberFormat="1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0" fontId="1" fillId="4" borderId="6" xfId="0" applyFont="1" applyFill="1" applyBorder="1"/>
    <xf numFmtId="0" fontId="1" fillId="11" borderId="1" xfId="0" applyFont="1" applyFill="1" applyBorder="1"/>
    <xf numFmtId="0" fontId="1" fillId="11" borderId="1" xfId="0" applyFont="1" applyFill="1" applyBorder="1" applyAlignment="1">
      <alignment horizontal="center"/>
    </xf>
    <xf numFmtId="164" fontId="1" fillId="11" borderId="1" xfId="0" applyNumberFormat="1" applyFont="1" applyFill="1" applyBorder="1" applyAlignment="1">
      <alignment horizontal="center"/>
    </xf>
    <xf numFmtId="0" fontId="1" fillId="4" borderId="1" xfId="0" applyFont="1" applyFill="1" applyBorder="1"/>
    <xf numFmtId="37" fontId="1" fillId="4" borderId="1" xfId="0" applyNumberFormat="1" applyFont="1" applyFill="1" applyBorder="1" applyAlignment="1">
      <alignment horizontal="center"/>
    </xf>
    <xf numFmtId="0" fontId="1" fillId="10" borderId="1" xfId="0" applyFont="1" applyFill="1" applyBorder="1"/>
    <xf numFmtId="9" fontId="1" fillId="10" borderId="1" xfId="0" applyNumberFormat="1" applyFont="1" applyFill="1" applyBorder="1" applyAlignment="1">
      <alignment horizontal="center"/>
    </xf>
    <xf numFmtId="164" fontId="1" fillId="10" borderId="1" xfId="0" applyNumberFormat="1" applyFont="1" applyFill="1" applyBorder="1" applyAlignment="1">
      <alignment horizontal="center"/>
    </xf>
    <xf numFmtId="164" fontId="1" fillId="7" borderId="1" xfId="0" applyNumberFormat="1" applyFont="1" applyFill="1" applyBorder="1" applyAlignment="1">
      <alignment horizontal="center"/>
    </xf>
    <xf numFmtId="165" fontId="1" fillId="9" borderId="1" xfId="0" applyNumberFormat="1" applyFont="1" applyFill="1" applyBorder="1" applyAlignment="1">
      <alignment horizontal="center"/>
    </xf>
    <xf numFmtId="164" fontId="1" fillId="0" borderId="1" xfId="0" applyNumberFormat="1" applyFont="1" applyBorder="1"/>
    <xf numFmtId="164" fontId="1" fillId="8" borderId="1" xfId="0" applyNumberFormat="1" applyFont="1" applyFill="1" applyBorder="1" applyAlignment="1">
      <alignment horizontal="center"/>
    </xf>
    <xf numFmtId="164" fontId="1" fillId="9" borderId="1" xfId="0" applyNumberFormat="1" applyFont="1" applyFill="1" applyBorder="1" applyAlignment="1">
      <alignment horizontal="center"/>
    </xf>
    <xf numFmtId="20" fontId="2" fillId="4" borderId="1" xfId="0" applyNumberFormat="1" applyFont="1" applyFill="1" applyBorder="1" applyAlignment="1">
      <alignment horizontal="center"/>
    </xf>
    <xf numFmtId="37" fontId="2" fillId="4" borderId="1" xfId="0" applyNumberFormat="1" applyFont="1" applyFill="1" applyBorder="1" applyAlignment="1">
      <alignment horizontal="center"/>
    </xf>
    <xf numFmtId="164" fontId="1" fillId="6" borderId="1" xfId="0" applyNumberFormat="1" applyFont="1" applyFill="1" applyBorder="1" applyAlignment="1">
      <alignment horizontal="center"/>
    </xf>
    <xf numFmtId="164" fontId="2" fillId="9" borderId="1" xfId="0" applyNumberFormat="1" applyFont="1" applyFill="1" applyBorder="1" applyAlignment="1">
      <alignment horizontal="center"/>
    </xf>
    <xf numFmtId="37" fontId="2" fillId="0" borderId="0" xfId="0" applyNumberFormat="1" applyFont="1" applyAlignment="1">
      <alignment horizontal="center"/>
    </xf>
    <xf numFmtId="37" fontId="1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2" fillId="0" borderId="13" xfId="0" applyFont="1" applyBorder="1"/>
    <xf numFmtId="164" fontId="2" fillId="0" borderId="13" xfId="0" applyNumberFormat="1" applyFont="1" applyBorder="1"/>
    <xf numFmtId="37" fontId="2" fillId="0" borderId="1" xfId="0" applyNumberFormat="1" applyFont="1" applyBorder="1"/>
    <xf numFmtId="37" fontId="1" fillId="0" borderId="1" xfId="0" applyNumberFormat="1" applyFont="1" applyBorder="1"/>
    <xf numFmtId="0" fontId="2" fillId="9" borderId="1" xfId="0" applyFont="1" applyFill="1" applyBorder="1"/>
    <xf numFmtId="37" fontId="2" fillId="0" borderId="0" xfId="0" applyNumberFormat="1" applyFont="1"/>
    <xf numFmtId="9" fontId="2" fillId="0" borderId="13" xfId="0" applyNumberFormat="1" applyFont="1" applyBorder="1" applyAlignment="1">
      <alignment horizontal="center"/>
    </xf>
    <xf numFmtId="164" fontId="2" fillId="0" borderId="13" xfId="0" applyNumberFormat="1" applyFont="1" applyBorder="1" applyAlignment="1">
      <alignment horizontal="center"/>
    </xf>
    <xf numFmtId="164" fontId="1" fillId="0" borderId="13" xfId="0" applyNumberFormat="1" applyFont="1" applyBorder="1"/>
    <xf numFmtId="9" fontId="2" fillId="0" borderId="1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7" fontId="2" fillId="0" borderId="1" xfId="0" applyNumberFormat="1" applyFont="1" applyBorder="1"/>
    <xf numFmtId="39" fontId="2" fillId="0" borderId="0" xfId="0" applyNumberFormat="1" applyFont="1"/>
    <xf numFmtId="17" fontId="2" fillId="0" borderId="1" xfId="0" applyNumberFormat="1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14" xfId="0" applyFont="1" applyBorder="1"/>
    <xf numFmtId="165" fontId="2" fillId="0" borderId="9" xfId="0" applyNumberFormat="1" applyFont="1" applyBorder="1"/>
    <xf numFmtId="0" fontId="2" fillId="0" borderId="14" xfId="0" applyFont="1" applyBorder="1"/>
    <xf numFmtId="165" fontId="2" fillId="0" borderId="22" xfId="0" applyNumberFormat="1" applyFont="1" applyBorder="1"/>
    <xf numFmtId="165" fontId="2" fillId="0" borderId="13" xfId="0" applyNumberFormat="1" applyFont="1" applyBorder="1"/>
    <xf numFmtId="165" fontId="1" fillId="0" borderId="9" xfId="0" applyNumberFormat="1" applyFont="1" applyBorder="1"/>
    <xf numFmtId="165" fontId="1" fillId="0" borderId="22" xfId="0" applyNumberFormat="1" applyFont="1" applyBorder="1"/>
    <xf numFmtId="165" fontId="2" fillId="0" borderId="15" xfId="0" applyNumberFormat="1" applyFont="1" applyBorder="1"/>
    <xf numFmtId="0" fontId="8" fillId="0" borderId="0" xfId="0" applyFont="1"/>
    <xf numFmtId="165" fontId="8" fillId="0" borderId="22" xfId="0" applyNumberFormat="1" applyFont="1" applyBorder="1"/>
    <xf numFmtId="165" fontId="2" fillId="0" borderId="18" xfId="0" applyNumberFormat="1" applyFont="1" applyBorder="1"/>
    <xf numFmtId="165" fontId="2" fillId="0" borderId="23" xfId="0" applyNumberFormat="1" applyFont="1" applyBorder="1"/>
    <xf numFmtId="165" fontId="2" fillId="0" borderId="24" xfId="0" applyNumberFormat="1" applyFont="1" applyBorder="1"/>
    <xf numFmtId="0" fontId="2" fillId="0" borderId="16" xfId="0" applyFont="1" applyBorder="1"/>
    <xf numFmtId="0" fontId="2" fillId="0" borderId="17" xfId="0" applyFont="1" applyBorder="1"/>
    <xf numFmtId="0" fontId="5" fillId="5" borderId="2" xfId="0" applyFont="1" applyFill="1" applyBorder="1" applyAlignment="1">
      <alignment horizontal="center"/>
    </xf>
    <xf numFmtId="0" fontId="4" fillId="0" borderId="3" xfId="0" applyFont="1" applyBorder="1"/>
    <xf numFmtId="0" fontId="4" fillId="0" borderId="4" xfId="0" applyFont="1" applyBorder="1"/>
    <xf numFmtId="0" fontId="2" fillId="0" borderId="2" xfId="0" applyFont="1" applyBorder="1" applyAlignment="1">
      <alignment horizontal="left"/>
    </xf>
    <xf numFmtId="0" fontId="5" fillId="6" borderId="2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4" fillId="0" borderId="8" xfId="0" applyFont="1" applyBorder="1"/>
    <xf numFmtId="0" fontId="4" fillId="0" borderId="5" xfId="0" applyFont="1" applyBorder="1"/>
    <xf numFmtId="0" fontId="1" fillId="2" borderId="2" xfId="0" applyFont="1" applyFill="1" applyBorder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4" fillId="0" borderId="13" xfId="0" applyFont="1" applyBorder="1"/>
    <xf numFmtId="0" fontId="6" fillId="3" borderId="7" xfId="0" applyFont="1" applyFill="1" applyBorder="1" applyAlignment="1">
      <alignment horizontal="center"/>
    </xf>
    <xf numFmtId="0" fontId="6" fillId="0" borderId="10" xfId="0" applyFont="1" applyBorder="1" applyAlignment="1">
      <alignment vertical="top" wrapText="1"/>
    </xf>
    <xf numFmtId="0" fontId="4" fillId="0" borderId="11" xfId="0" applyFont="1" applyBorder="1"/>
    <xf numFmtId="0" fontId="4" fillId="0" borderId="12" xfId="0" applyFont="1" applyBorder="1"/>
    <xf numFmtId="0" fontId="4" fillId="0" borderId="14" xfId="0" applyFont="1" applyBorder="1"/>
    <xf numFmtId="0" fontId="0" fillId="0" borderId="0" xfId="0"/>
    <xf numFmtId="0" fontId="4" fillId="0" borderId="15" xfId="0" applyFont="1" applyBorder="1"/>
    <xf numFmtId="0" fontId="4" fillId="0" borderId="16" xfId="0" applyFont="1" applyBorder="1"/>
    <xf numFmtId="0" fontId="4" fillId="0" borderId="17" xfId="0" applyFont="1" applyBorder="1"/>
    <xf numFmtId="0" fontId="4" fillId="0" borderId="18" xfId="0" applyFont="1" applyBorder="1"/>
    <xf numFmtId="0" fontId="1" fillId="3" borderId="19" xfId="0" applyFont="1" applyFill="1" applyBorder="1" applyAlignment="1">
      <alignment horizontal="center"/>
    </xf>
    <xf numFmtId="0" fontId="4" fillId="0" borderId="20" xfId="0" applyFont="1" applyBorder="1"/>
    <xf numFmtId="0" fontId="4" fillId="0" borderId="21" xfId="0" applyFont="1" applyBorder="1"/>
    <xf numFmtId="0" fontId="1" fillId="7" borderId="2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1" fillId="0" borderId="2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49068-45D4-48A2-AE2C-D9A502698BB8}">
  <dimension ref="A1"/>
  <sheetViews>
    <sheetView tabSelected="1" workbookViewId="0">
      <selection activeCell="C26" sqref="C26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2578125" defaultRowHeight="15" customHeight="1" x14ac:dyDescent="0.25"/>
  <cols>
    <col min="1" max="1" width="52" customWidth="1"/>
    <col min="2" max="2" width="4" customWidth="1"/>
    <col min="3" max="3" width="12.5703125" customWidth="1"/>
    <col min="4" max="14" width="13.7109375" customWidth="1"/>
    <col min="15" max="15" width="14.85546875" customWidth="1"/>
    <col min="16" max="26" width="8" customWidth="1"/>
  </cols>
  <sheetData>
    <row r="1" spans="1:26" ht="15.75" customHeight="1" x14ac:dyDescent="0.25">
      <c r="A1" s="167" t="s">
        <v>206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9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5.75" customHeight="1" x14ac:dyDescent="0.25">
      <c r="A2" s="37"/>
      <c r="B2" s="37"/>
      <c r="C2" s="38">
        <f>'1 - Orçamento de Vendas'!C1</f>
        <v>46023</v>
      </c>
      <c r="D2" s="38">
        <f>'1 - Orçamento de Vendas'!D1</f>
        <v>46054</v>
      </c>
      <c r="E2" s="38">
        <f>'1 - Orçamento de Vendas'!E1</f>
        <v>46082</v>
      </c>
      <c r="F2" s="38">
        <f>'1 - Orçamento de Vendas'!F1</f>
        <v>46113</v>
      </c>
      <c r="G2" s="38">
        <f>'1 - Orçamento de Vendas'!G1</f>
        <v>46143</v>
      </c>
      <c r="H2" s="38">
        <f>'1 - Orçamento de Vendas'!H1</f>
        <v>46174</v>
      </c>
      <c r="I2" s="38">
        <f>'1 - Orçamento de Vendas'!I1</f>
        <v>46204</v>
      </c>
      <c r="J2" s="38">
        <f>'1 - Orçamento de Vendas'!J1</f>
        <v>46235</v>
      </c>
      <c r="K2" s="38">
        <f>'1 - Orçamento de Vendas'!K1</f>
        <v>46266</v>
      </c>
      <c r="L2" s="38">
        <f>'1 - Orçamento de Vendas'!L1</f>
        <v>46296</v>
      </c>
      <c r="M2" s="38">
        <f>'1 - Orçamento de Vendas'!M1</f>
        <v>46327</v>
      </c>
      <c r="N2" s="38">
        <f>'1 - Orçamento de Vendas'!N1</f>
        <v>46357</v>
      </c>
      <c r="O2" s="38" t="str">
        <f>'1 - Orçamento de Vendas'!O1</f>
        <v>Total</v>
      </c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15.75" customHeight="1" x14ac:dyDescent="0.25">
      <c r="A3" s="170" t="s">
        <v>207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5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15.75" customHeight="1" x14ac:dyDescent="0.25">
      <c r="A4" s="109" t="s">
        <v>208</v>
      </c>
      <c r="B4" s="115">
        <v>0.05</v>
      </c>
      <c r="C4" s="116">
        <f>'1 - Orçamento de Vendas'!C56*$B$4</f>
        <v>0</v>
      </c>
      <c r="D4" s="116">
        <f>'1 - Orçamento de Vendas'!D56*$B$4</f>
        <v>0</v>
      </c>
      <c r="E4" s="116">
        <f>'1 - Orçamento de Vendas'!E56*$B$4</f>
        <v>0</v>
      </c>
      <c r="F4" s="116">
        <f>'1 - Orçamento de Vendas'!F56*$B$4</f>
        <v>0</v>
      </c>
      <c r="G4" s="116">
        <f>'1 - Orçamento de Vendas'!G56*$B$4</f>
        <v>0</v>
      </c>
      <c r="H4" s="116">
        <f>'1 - Orçamento de Vendas'!H56*$B$4</f>
        <v>0</v>
      </c>
      <c r="I4" s="116">
        <f>'1 - Orçamento de Vendas'!I56*$B$4</f>
        <v>0</v>
      </c>
      <c r="J4" s="116">
        <f>'1 - Orçamento de Vendas'!J56*$B$4</f>
        <v>0</v>
      </c>
      <c r="K4" s="116">
        <f>'1 - Orçamento de Vendas'!K56*$B$4</f>
        <v>0</v>
      </c>
      <c r="L4" s="116">
        <f>'1 - Orçamento de Vendas'!L56*$B$4</f>
        <v>0</v>
      </c>
      <c r="M4" s="116">
        <f>'1 - Orçamento de Vendas'!M56*$B$4</f>
        <v>0</v>
      </c>
      <c r="N4" s="116">
        <f>'1 - Orçamento de Vendas'!N56*$B$4</f>
        <v>0</v>
      </c>
      <c r="O4" s="117">
        <f t="shared" ref="O4:O7" si="0">SUM(B4:N4)</f>
        <v>0.05</v>
      </c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5.75" customHeight="1" x14ac:dyDescent="0.25">
      <c r="A5" s="7" t="s">
        <v>209</v>
      </c>
      <c r="B5" s="7"/>
      <c r="C5" s="51">
        <v>2400</v>
      </c>
      <c r="D5" s="51">
        <v>2400</v>
      </c>
      <c r="E5" s="51">
        <v>2400</v>
      </c>
      <c r="F5" s="51">
        <v>2400</v>
      </c>
      <c r="G5" s="51">
        <v>2400</v>
      </c>
      <c r="H5" s="51">
        <v>2400</v>
      </c>
      <c r="I5" s="51">
        <v>2400</v>
      </c>
      <c r="J5" s="51">
        <v>2400</v>
      </c>
      <c r="K5" s="51">
        <v>2400</v>
      </c>
      <c r="L5" s="51">
        <v>2400</v>
      </c>
      <c r="M5" s="51">
        <v>2400</v>
      </c>
      <c r="N5" s="51">
        <v>2400</v>
      </c>
      <c r="O5" s="117">
        <f t="shared" si="0"/>
        <v>28800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5.75" customHeight="1" x14ac:dyDescent="0.25">
      <c r="A6" s="7" t="s">
        <v>210</v>
      </c>
      <c r="B6" s="118">
        <v>0.03</v>
      </c>
      <c r="C6" s="51">
        <f>'1 - Orçamento de Vendas'!C56*$B$6</f>
        <v>0</v>
      </c>
      <c r="D6" s="51">
        <f>'1 - Orçamento de Vendas'!D56*$B$6</f>
        <v>0</v>
      </c>
      <c r="E6" s="51">
        <f>'1 - Orçamento de Vendas'!E56*$B$6</f>
        <v>0</v>
      </c>
      <c r="F6" s="51">
        <f>'1 - Orçamento de Vendas'!F56*$B$6</f>
        <v>0</v>
      </c>
      <c r="G6" s="51">
        <f>'1 - Orçamento de Vendas'!G56*$B$6</f>
        <v>0</v>
      </c>
      <c r="H6" s="51">
        <f>'1 - Orçamento de Vendas'!H56*$B$6</f>
        <v>0</v>
      </c>
      <c r="I6" s="51">
        <f>'1 - Orçamento de Vendas'!I56*$B$6</f>
        <v>0</v>
      </c>
      <c r="J6" s="51">
        <f>'1 - Orçamento de Vendas'!J56*$B$6</f>
        <v>0</v>
      </c>
      <c r="K6" s="51">
        <f>'1 - Orçamento de Vendas'!K56*$B$6</f>
        <v>0</v>
      </c>
      <c r="L6" s="51">
        <f>'1 - Orçamento de Vendas'!L56*$B$6</f>
        <v>0</v>
      </c>
      <c r="M6" s="51">
        <f>'1 - Orçamento de Vendas'!M56*$B$6</f>
        <v>0</v>
      </c>
      <c r="N6" s="51">
        <f>'1 - Orçamento de Vendas'!N56*$B$6</f>
        <v>0</v>
      </c>
      <c r="O6" s="117">
        <f t="shared" si="0"/>
        <v>0.03</v>
      </c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5.75" customHeight="1" x14ac:dyDescent="0.25">
      <c r="A7" s="7" t="s">
        <v>211</v>
      </c>
      <c r="B7" s="7"/>
      <c r="C7" s="51">
        <v>800</v>
      </c>
      <c r="D7" s="51">
        <v>800</v>
      </c>
      <c r="E7" s="51">
        <v>800</v>
      </c>
      <c r="F7" s="51">
        <v>800</v>
      </c>
      <c r="G7" s="51">
        <v>800</v>
      </c>
      <c r="H7" s="51">
        <v>800</v>
      </c>
      <c r="I7" s="51">
        <v>800</v>
      </c>
      <c r="J7" s="51">
        <v>800</v>
      </c>
      <c r="K7" s="51">
        <v>800</v>
      </c>
      <c r="L7" s="51">
        <v>800</v>
      </c>
      <c r="M7" s="51">
        <v>800</v>
      </c>
      <c r="N7" s="51">
        <v>800</v>
      </c>
      <c r="O7" s="117">
        <f t="shared" si="0"/>
        <v>9600</v>
      </c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5.75" customHeight="1" x14ac:dyDescent="0.25">
      <c r="A8" s="50" t="s">
        <v>183</v>
      </c>
      <c r="B8" s="50"/>
      <c r="C8" s="97">
        <f t="shared" ref="C8:N8" si="1">SUM(C4:C7)</f>
        <v>3200</v>
      </c>
      <c r="D8" s="97">
        <f t="shared" si="1"/>
        <v>3200</v>
      </c>
      <c r="E8" s="97">
        <f t="shared" si="1"/>
        <v>3200</v>
      </c>
      <c r="F8" s="97">
        <f t="shared" si="1"/>
        <v>3200</v>
      </c>
      <c r="G8" s="97">
        <f t="shared" si="1"/>
        <v>3200</v>
      </c>
      <c r="H8" s="97">
        <f t="shared" si="1"/>
        <v>3200</v>
      </c>
      <c r="I8" s="97">
        <f t="shared" si="1"/>
        <v>3200</v>
      </c>
      <c r="J8" s="97">
        <f t="shared" si="1"/>
        <v>3200</v>
      </c>
      <c r="K8" s="97">
        <f t="shared" si="1"/>
        <v>3200</v>
      </c>
      <c r="L8" s="97">
        <f t="shared" si="1"/>
        <v>3200</v>
      </c>
      <c r="M8" s="97">
        <f t="shared" si="1"/>
        <v>3200</v>
      </c>
      <c r="N8" s="97">
        <f t="shared" si="1"/>
        <v>3200</v>
      </c>
      <c r="O8" s="97">
        <f>SUM(C8:N8)</f>
        <v>38400</v>
      </c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15.75" customHeight="1" x14ac:dyDescent="0.25">
      <c r="A9" s="170" t="s">
        <v>212</v>
      </c>
      <c r="B9" s="144"/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5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5.75" customHeight="1" x14ac:dyDescent="0.25">
      <c r="A10" s="7" t="s">
        <v>213</v>
      </c>
      <c r="B10" s="7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97">
        <f t="shared" ref="O10:O15" si="2">SUM(C10:N10)</f>
        <v>0</v>
      </c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5.75" customHeight="1" x14ac:dyDescent="0.25">
      <c r="A11" s="7" t="s">
        <v>214</v>
      </c>
      <c r="B11" s="7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97">
        <f t="shared" si="2"/>
        <v>0</v>
      </c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5.75" customHeight="1" x14ac:dyDescent="0.25">
      <c r="A12" s="7" t="s">
        <v>215</v>
      </c>
      <c r="B12" s="7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97">
        <f t="shared" si="2"/>
        <v>0</v>
      </c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5.75" customHeight="1" x14ac:dyDescent="0.25">
      <c r="A13" s="7" t="s">
        <v>216</v>
      </c>
      <c r="B13" s="7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97">
        <f t="shared" si="2"/>
        <v>0</v>
      </c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15.75" customHeight="1" x14ac:dyDescent="0.25">
      <c r="A14" s="7" t="s">
        <v>211</v>
      </c>
      <c r="B14" s="7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97">
        <f t="shared" si="2"/>
        <v>0</v>
      </c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5.75" customHeight="1" x14ac:dyDescent="0.25">
      <c r="A15" s="50" t="s">
        <v>183</v>
      </c>
      <c r="B15" s="50"/>
      <c r="C15" s="97">
        <f t="shared" ref="C15:N15" si="3">SUM(C10:C14)</f>
        <v>0</v>
      </c>
      <c r="D15" s="97">
        <f t="shared" si="3"/>
        <v>0</v>
      </c>
      <c r="E15" s="97">
        <f t="shared" si="3"/>
        <v>0</v>
      </c>
      <c r="F15" s="97">
        <f t="shared" si="3"/>
        <v>0</v>
      </c>
      <c r="G15" s="97">
        <f t="shared" si="3"/>
        <v>0</v>
      </c>
      <c r="H15" s="97">
        <f t="shared" si="3"/>
        <v>0</v>
      </c>
      <c r="I15" s="97">
        <f t="shared" si="3"/>
        <v>0</v>
      </c>
      <c r="J15" s="97">
        <f t="shared" si="3"/>
        <v>0</v>
      </c>
      <c r="K15" s="97">
        <f t="shared" si="3"/>
        <v>0</v>
      </c>
      <c r="L15" s="97">
        <f t="shared" si="3"/>
        <v>0</v>
      </c>
      <c r="M15" s="97">
        <f t="shared" si="3"/>
        <v>0</v>
      </c>
      <c r="N15" s="97">
        <f t="shared" si="3"/>
        <v>0</v>
      </c>
      <c r="O15" s="97">
        <f t="shared" si="2"/>
        <v>0</v>
      </c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 spans="1:26" ht="15.75" customHeight="1" x14ac:dyDescent="0.25">
      <c r="A16" s="170" t="s">
        <v>217</v>
      </c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5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5.75" customHeight="1" x14ac:dyDescent="0.25">
      <c r="A17" s="7" t="s">
        <v>218</v>
      </c>
      <c r="B17" s="7"/>
      <c r="C17" s="11">
        <v>300</v>
      </c>
      <c r="D17" s="11">
        <v>300</v>
      </c>
      <c r="E17" s="11">
        <v>300</v>
      </c>
      <c r="F17" s="11">
        <v>300</v>
      </c>
      <c r="G17" s="11">
        <v>300</v>
      </c>
      <c r="H17" s="11">
        <v>300</v>
      </c>
      <c r="I17" s="11">
        <v>300</v>
      </c>
      <c r="J17" s="11">
        <v>300</v>
      </c>
      <c r="K17" s="11">
        <v>300</v>
      </c>
      <c r="L17" s="11">
        <v>300</v>
      </c>
      <c r="M17" s="11">
        <v>300</v>
      </c>
      <c r="N17" s="11">
        <v>300</v>
      </c>
      <c r="O17" s="12">
        <f t="shared" ref="O17:O20" si="4">SUM(C17:N17)</f>
        <v>3600</v>
      </c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5.75" customHeight="1" x14ac:dyDescent="0.25">
      <c r="A18" s="7" t="s">
        <v>219</v>
      </c>
      <c r="B18" s="118">
        <v>0.02</v>
      </c>
      <c r="C18" s="11">
        <f>'1 - Orçamento de Vendas'!C56*$B$18</f>
        <v>0</v>
      </c>
      <c r="D18" s="11">
        <f>'1 - Orçamento de Vendas'!D56*$B$18</f>
        <v>0</v>
      </c>
      <c r="E18" s="11">
        <f>'1 - Orçamento de Vendas'!E56*$B$18</f>
        <v>0</v>
      </c>
      <c r="F18" s="11">
        <f>'1 - Orçamento de Vendas'!F56*$B$18</f>
        <v>0</v>
      </c>
      <c r="G18" s="11">
        <f>'1 - Orçamento de Vendas'!G56*$B$18</f>
        <v>0</v>
      </c>
      <c r="H18" s="11">
        <f>'1 - Orçamento de Vendas'!H56*$B$18</f>
        <v>0</v>
      </c>
      <c r="I18" s="11">
        <f>'1 - Orçamento de Vendas'!I56*$B$18</f>
        <v>0</v>
      </c>
      <c r="J18" s="11">
        <f>'1 - Orçamento de Vendas'!J56*$B$18</f>
        <v>0</v>
      </c>
      <c r="K18" s="11">
        <f>'1 - Orçamento de Vendas'!K56*$B$18</f>
        <v>0</v>
      </c>
      <c r="L18" s="11">
        <f>'1 - Orçamento de Vendas'!L56*$B$18</f>
        <v>0</v>
      </c>
      <c r="M18" s="11">
        <f>'1 - Orçamento de Vendas'!M56*$B$18</f>
        <v>0</v>
      </c>
      <c r="N18" s="11">
        <f>'1 - Orçamento de Vendas'!N56*$B$18</f>
        <v>0</v>
      </c>
      <c r="O18" s="12">
        <f t="shared" si="4"/>
        <v>0</v>
      </c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5.75" customHeight="1" x14ac:dyDescent="0.25">
      <c r="A19" s="7"/>
      <c r="B19" s="7"/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20">
        <f t="shared" si="4"/>
        <v>0</v>
      </c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5.75" customHeight="1" x14ac:dyDescent="0.25">
      <c r="A20" s="50" t="s">
        <v>217</v>
      </c>
      <c r="B20" s="50"/>
      <c r="C20" s="12">
        <f t="shared" ref="C20:N20" si="5">C18-C17</f>
        <v>-300</v>
      </c>
      <c r="D20" s="12">
        <f t="shared" si="5"/>
        <v>-300</v>
      </c>
      <c r="E20" s="12">
        <f t="shared" si="5"/>
        <v>-300</v>
      </c>
      <c r="F20" s="12">
        <f t="shared" si="5"/>
        <v>-300</v>
      </c>
      <c r="G20" s="12">
        <f t="shared" si="5"/>
        <v>-300</v>
      </c>
      <c r="H20" s="12">
        <f t="shared" si="5"/>
        <v>-300</v>
      </c>
      <c r="I20" s="12">
        <f t="shared" si="5"/>
        <v>-300</v>
      </c>
      <c r="J20" s="12">
        <f t="shared" si="5"/>
        <v>-300</v>
      </c>
      <c r="K20" s="12">
        <f t="shared" si="5"/>
        <v>-300</v>
      </c>
      <c r="L20" s="12">
        <f t="shared" si="5"/>
        <v>-300</v>
      </c>
      <c r="M20" s="12">
        <f t="shared" si="5"/>
        <v>-300</v>
      </c>
      <c r="N20" s="12">
        <f t="shared" si="5"/>
        <v>-300</v>
      </c>
      <c r="O20" s="12">
        <f t="shared" si="4"/>
        <v>-3600</v>
      </c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 ht="15.75" customHeight="1" x14ac:dyDescent="0.25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5.75" customHeight="1" x14ac:dyDescent="0.25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5.75" customHeight="1" x14ac:dyDescent="0.25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15.75" customHeight="1" x14ac:dyDescent="0.2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5.75" customHeight="1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5.75" customHeight="1" x14ac:dyDescent="0.25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5.75" customHeight="1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5.75" customHeight="1" x14ac:dyDescent="0.2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5.75" customHeight="1" x14ac:dyDescent="0.25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5.75" customHeight="1" x14ac:dyDescent="0.25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5.75" customHeight="1" x14ac:dyDescent="0.25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5.75" customHeight="1" x14ac:dyDescent="0.25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5.7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5.75" customHeight="1" x14ac:dyDescent="0.2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5.75" customHeight="1" x14ac:dyDescent="0.2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5.75" customHeight="1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5.75" customHeight="1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5.75" customHeight="1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5.75" customHeight="1" x14ac:dyDescent="0.2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5.75" customHeight="1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5.75" customHeight="1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 x14ac:dyDescent="0.2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2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2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25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2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2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25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25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25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25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25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25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25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25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25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25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25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25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25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2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25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25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25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25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25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25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25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25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25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25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25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25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25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25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25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25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25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25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25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25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25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25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25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25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25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25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25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25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25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25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25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25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25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25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25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25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25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25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25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25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25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25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25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25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25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25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25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25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25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25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25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25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25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25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25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25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25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25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25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25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25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25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25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25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25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25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25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25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25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25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25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25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25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25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25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25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25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25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25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25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25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25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25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25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25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25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25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25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25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25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25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25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25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25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25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25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25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25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25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25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25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25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25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25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25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25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25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25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25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25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25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25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25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25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25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25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25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25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25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25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25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25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25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25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25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25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25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25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25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25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25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25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25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25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25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25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25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25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25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25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25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25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25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25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25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25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25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25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25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25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25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25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25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25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25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25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25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25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25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25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25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25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25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25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25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25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25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25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25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25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25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25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25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25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25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25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25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25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25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25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25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25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25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25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25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25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25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25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25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25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25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25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25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25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25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25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25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25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25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25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25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25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25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25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25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25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25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25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25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25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25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25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25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25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25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25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25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25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25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25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25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25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25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25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25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25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25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25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25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25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25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25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25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25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25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25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25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25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25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25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25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25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25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25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25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25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25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25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25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25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25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25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25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25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25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25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25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25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25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25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25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25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25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25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25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25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25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25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25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25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25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25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25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25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25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25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25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25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25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25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25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25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25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25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25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25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25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25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25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25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25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25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25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25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25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25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25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25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25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25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25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25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25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25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25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25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25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25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25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25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25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25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25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25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25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25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25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25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25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25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25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25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25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25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25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25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25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25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25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25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25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25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25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25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25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25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25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25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25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25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25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25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25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25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25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25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25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25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25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25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25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25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25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25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25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25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25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25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25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25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25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25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25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25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25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25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25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25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25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25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25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25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25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25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25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25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25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25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25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25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25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25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25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25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25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25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25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25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25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25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25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25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25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25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25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25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25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25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25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25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25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25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25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25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25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25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25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25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25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25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25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25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25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25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25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25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25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25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25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25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25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25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25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25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25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25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25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25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25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25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25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25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25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25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25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25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25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25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25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25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25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25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25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25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25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25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25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25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25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25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25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25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25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25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25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25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25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25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25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25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25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25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25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25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25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25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25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25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25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25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25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25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25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25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25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25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25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25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25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25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25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25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25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25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25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25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25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25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25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25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25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25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25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25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25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25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25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25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25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25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25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25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25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25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25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25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25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25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25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25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25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25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25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25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25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25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25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25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25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25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25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25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25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25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25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25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25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25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25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25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25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25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25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25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25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25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25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25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25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25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25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25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25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25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25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25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25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25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25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25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25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25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25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25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25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25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25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25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25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25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25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25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25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25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25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25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25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25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25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25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25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25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25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25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25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25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25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25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25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25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25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25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25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25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25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25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25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25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25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25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25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25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25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25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25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25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25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25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25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25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25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25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25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25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25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25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25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25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25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25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25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25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25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25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25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25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25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25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25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25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25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25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25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25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25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25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25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25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25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25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25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25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25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25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25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25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25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25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25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25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25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25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25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25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25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25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25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25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25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25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25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25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25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25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25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25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25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25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25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25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25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25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25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25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25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25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25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25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25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25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25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25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25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25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25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25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25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25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25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25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25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25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25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25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25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25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25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25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25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25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25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25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25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25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25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25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25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25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25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25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25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25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25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25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25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25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25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25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25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25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25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25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25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25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25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25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25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25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25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25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25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25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25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25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25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25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25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25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25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25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25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25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25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25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25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25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25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25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25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25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25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25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25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25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25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25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25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25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25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25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25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25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25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25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25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25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25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25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25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25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25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25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25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25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25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25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25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25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25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25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25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25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25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25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25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25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25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25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25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25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25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25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25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25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25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25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25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25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25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25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25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25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 x14ac:dyDescent="0.25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 x14ac:dyDescent="0.25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 x14ac:dyDescent="0.25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15.75" customHeight="1" x14ac:dyDescent="0.25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15.75" customHeight="1" x14ac:dyDescent="0.25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15.75" customHeight="1" x14ac:dyDescent="0.25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4">
    <mergeCell ref="A1:O1"/>
    <mergeCell ref="A3:O3"/>
    <mergeCell ref="A9:O9"/>
    <mergeCell ref="A16:O16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/>
  </sheetViews>
  <sheetFormatPr defaultColWidth="14.42578125" defaultRowHeight="15" customHeight="1" x14ac:dyDescent="0.25"/>
  <cols>
    <col min="1" max="1" width="50.140625" customWidth="1"/>
    <col min="2" max="2" width="5.140625" customWidth="1"/>
    <col min="3" max="4" width="14.28515625" customWidth="1"/>
    <col min="5" max="7" width="14.7109375" customWidth="1"/>
    <col min="8" max="8" width="14.5703125" customWidth="1"/>
    <col min="9" max="14" width="14.7109375" customWidth="1"/>
    <col min="15" max="15" width="16.42578125" customWidth="1"/>
    <col min="16" max="16" width="13.85546875" customWidth="1"/>
    <col min="17" max="26" width="8" customWidth="1"/>
  </cols>
  <sheetData>
    <row r="1" spans="1:26" ht="15.75" customHeight="1" x14ac:dyDescent="0.25">
      <c r="A1" s="171" t="s">
        <v>220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5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5.75" customHeight="1" x14ac:dyDescent="0.25">
      <c r="A2" s="172"/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5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15.75" customHeight="1" x14ac:dyDescent="0.25">
      <c r="A3" s="37"/>
      <c r="B3" s="37"/>
      <c r="C3" s="38">
        <f>'1 - Orçamento de Vendas'!C1</f>
        <v>46023</v>
      </c>
      <c r="D3" s="38">
        <f>'1 - Orçamento de Vendas'!D1</f>
        <v>46054</v>
      </c>
      <c r="E3" s="38">
        <f>'1 - Orçamento de Vendas'!E1</f>
        <v>46082</v>
      </c>
      <c r="F3" s="38">
        <f>'1 - Orçamento de Vendas'!F1</f>
        <v>46113</v>
      </c>
      <c r="G3" s="38">
        <f>'1 - Orçamento de Vendas'!G1</f>
        <v>46143</v>
      </c>
      <c r="H3" s="38">
        <f>'1 - Orçamento de Vendas'!H1</f>
        <v>46174</v>
      </c>
      <c r="I3" s="38">
        <f>'1 - Orçamento de Vendas'!I1</f>
        <v>46204</v>
      </c>
      <c r="J3" s="38">
        <f>'1 - Orçamento de Vendas'!J1</f>
        <v>46235</v>
      </c>
      <c r="K3" s="38">
        <f>'1 - Orçamento de Vendas'!K1</f>
        <v>46266</v>
      </c>
      <c r="L3" s="38">
        <f>'1 - Orçamento de Vendas'!L1</f>
        <v>46296</v>
      </c>
      <c r="M3" s="38">
        <f>'1 - Orçamento de Vendas'!M1</f>
        <v>46327</v>
      </c>
      <c r="N3" s="38">
        <f>'1 - Orçamento de Vendas'!N1</f>
        <v>46357</v>
      </c>
      <c r="O3" s="38" t="str">
        <f>'1 - Orçamento de Vendas'!O1</f>
        <v>Total</v>
      </c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</row>
    <row r="4" spans="1:26" ht="15.75" customHeight="1" x14ac:dyDescent="0.25">
      <c r="A4" s="7"/>
      <c r="B4" s="7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7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5.75" customHeight="1" x14ac:dyDescent="0.25">
      <c r="A5" s="7" t="s">
        <v>221</v>
      </c>
      <c r="B5" s="7"/>
      <c r="C5" s="51">
        <f>'1 - Orçamento de Vendas'!C56</f>
        <v>0</v>
      </c>
      <c r="D5" s="51">
        <f>'1 - Orçamento de Vendas'!D56</f>
        <v>0</v>
      </c>
      <c r="E5" s="51">
        <f>'1 - Orçamento de Vendas'!E56</f>
        <v>0</v>
      </c>
      <c r="F5" s="51">
        <f>'1 - Orçamento de Vendas'!F56</f>
        <v>0</v>
      </c>
      <c r="G5" s="51">
        <f>'1 - Orçamento de Vendas'!G56</f>
        <v>0</v>
      </c>
      <c r="H5" s="51">
        <f>'1 - Orçamento de Vendas'!H56</f>
        <v>0</v>
      </c>
      <c r="I5" s="51">
        <f>'1 - Orçamento de Vendas'!I56</f>
        <v>0</v>
      </c>
      <c r="J5" s="51">
        <f>'1 - Orçamento de Vendas'!J56</f>
        <v>0</v>
      </c>
      <c r="K5" s="51">
        <f>'1 - Orçamento de Vendas'!K56</f>
        <v>0</v>
      </c>
      <c r="L5" s="51">
        <f>'1 - Orçamento de Vendas'!L56</f>
        <v>0</v>
      </c>
      <c r="M5" s="51">
        <f>'1 - Orçamento de Vendas'!M56</f>
        <v>0</v>
      </c>
      <c r="N5" s="51">
        <f>'1 - Orçamento de Vendas'!N56</f>
        <v>0</v>
      </c>
      <c r="O5" s="51">
        <f t="shared" ref="O5:O6" si="0">SUM(C5:N5)</f>
        <v>0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5.75" customHeight="1" x14ac:dyDescent="0.25">
      <c r="A6" s="7" t="s">
        <v>222</v>
      </c>
      <c r="B6" s="7"/>
      <c r="C6" s="51">
        <f>-'1 - Orçamento de Vendas'!C57</f>
        <v>0</v>
      </c>
      <c r="D6" s="51">
        <f>-'1 - Orçamento de Vendas'!D57</f>
        <v>0</v>
      </c>
      <c r="E6" s="51">
        <f>-'1 - Orçamento de Vendas'!E57</f>
        <v>0</v>
      </c>
      <c r="F6" s="51">
        <f>-'1 - Orçamento de Vendas'!F57</f>
        <v>0</v>
      </c>
      <c r="G6" s="51">
        <f>-'1 - Orçamento de Vendas'!G57</f>
        <v>0</v>
      </c>
      <c r="H6" s="51">
        <f>-'1 - Orçamento de Vendas'!H57</f>
        <v>0</v>
      </c>
      <c r="I6" s="51">
        <f>-'1 - Orçamento de Vendas'!I57</f>
        <v>0</v>
      </c>
      <c r="J6" s="51">
        <f>-'1 - Orçamento de Vendas'!J57</f>
        <v>0</v>
      </c>
      <c r="K6" s="51">
        <f>-'1 - Orçamento de Vendas'!K57</f>
        <v>0</v>
      </c>
      <c r="L6" s="51">
        <f>-'1 - Orçamento de Vendas'!L57</f>
        <v>0</v>
      </c>
      <c r="M6" s="51">
        <f>-'1 - Orçamento de Vendas'!M57</f>
        <v>0</v>
      </c>
      <c r="N6" s="51">
        <f>-'1 - Orçamento de Vendas'!N57</f>
        <v>0</v>
      </c>
      <c r="O6" s="51">
        <f t="shared" si="0"/>
        <v>0</v>
      </c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5.75" customHeight="1" x14ac:dyDescent="0.25">
      <c r="A7" s="7"/>
      <c r="B7" s="7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5.75" customHeight="1" x14ac:dyDescent="0.25">
      <c r="A8" s="7" t="s">
        <v>223</v>
      </c>
      <c r="B8" s="7"/>
      <c r="C8" s="51">
        <f t="shared" ref="C8:O8" si="1">C5+C6</f>
        <v>0</v>
      </c>
      <c r="D8" s="51">
        <f t="shared" si="1"/>
        <v>0</v>
      </c>
      <c r="E8" s="51">
        <f t="shared" si="1"/>
        <v>0</v>
      </c>
      <c r="F8" s="51">
        <f t="shared" si="1"/>
        <v>0</v>
      </c>
      <c r="G8" s="51">
        <f t="shared" si="1"/>
        <v>0</v>
      </c>
      <c r="H8" s="51">
        <f t="shared" si="1"/>
        <v>0</v>
      </c>
      <c r="I8" s="51">
        <f t="shared" si="1"/>
        <v>0</v>
      </c>
      <c r="J8" s="51">
        <f t="shared" si="1"/>
        <v>0</v>
      </c>
      <c r="K8" s="51">
        <f t="shared" si="1"/>
        <v>0</v>
      </c>
      <c r="L8" s="51">
        <f t="shared" si="1"/>
        <v>0</v>
      </c>
      <c r="M8" s="51">
        <f t="shared" si="1"/>
        <v>0</v>
      </c>
      <c r="N8" s="51">
        <f t="shared" si="1"/>
        <v>0</v>
      </c>
      <c r="O8" s="51">
        <f t="shared" si="1"/>
        <v>0</v>
      </c>
      <c r="P8" s="122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15.75" customHeight="1" x14ac:dyDescent="0.25">
      <c r="A9" s="7"/>
      <c r="B9" s="7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5.75" customHeight="1" x14ac:dyDescent="0.25">
      <c r="A10" s="7" t="s">
        <v>224</v>
      </c>
      <c r="B10" s="7"/>
      <c r="C10" s="51" t="e">
        <f>-'8 - Custo Unitário dos produtos'!B19</f>
        <v>#DIV/0!</v>
      </c>
      <c r="D10" s="51" t="e">
        <f>-'8 - Custo Unitário dos produtos'!C19</f>
        <v>#DIV/0!</v>
      </c>
      <c r="E10" s="51" t="e">
        <f>-'8 - Custo Unitário dos produtos'!D19</f>
        <v>#DIV/0!</v>
      </c>
      <c r="F10" s="51" t="e">
        <f>-'8 - Custo Unitário dos produtos'!E19</f>
        <v>#DIV/0!</v>
      </c>
      <c r="G10" s="51" t="e">
        <f>-'8 - Custo Unitário dos produtos'!F19</f>
        <v>#DIV/0!</v>
      </c>
      <c r="H10" s="51" t="e">
        <f>-'8 - Custo Unitário dos produtos'!G19</f>
        <v>#DIV/0!</v>
      </c>
      <c r="I10" s="51" t="e">
        <f>-'8 - Custo Unitário dos produtos'!H19</f>
        <v>#DIV/0!</v>
      </c>
      <c r="J10" s="51" t="e">
        <f>-'8 - Custo Unitário dos produtos'!I19</f>
        <v>#DIV/0!</v>
      </c>
      <c r="K10" s="51" t="e">
        <f>-'8 - Custo Unitário dos produtos'!J19</f>
        <v>#DIV/0!</v>
      </c>
      <c r="L10" s="51" t="e">
        <f>-'8 - Custo Unitário dos produtos'!K19</f>
        <v>#DIV/0!</v>
      </c>
      <c r="M10" s="51" t="e">
        <f>-'8 - Custo Unitário dos produtos'!L19</f>
        <v>#DIV/0!</v>
      </c>
      <c r="N10" s="51" t="e">
        <f>-'8 - Custo Unitário dos produtos'!M19</f>
        <v>#DIV/0!</v>
      </c>
      <c r="O10" s="51" t="e">
        <f>SUM(C10:N10)</f>
        <v>#DIV/0!</v>
      </c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5.75" customHeight="1" x14ac:dyDescent="0.25">
      <c r="A11" s="7"/>
      <c r="B11" s="7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5.75" customHeight="1" x14ac:dyDescent="0.25">
      <c r="A12" s="7" t="s">
        <v>225</v>
      </c>
      <c r="B12" s="7"/>
      <c r="C12" s="51" t="e">
        <f t="shared" ref="C12:O12" si="2">C8+C10</f>
        <v>#DIV/0!</v>
      </c>
      <c r="D12" s="51" t="e">
        <f t="shared" si="2"/>
        <v>#DIV/0!</v>
      </c>
      <c r="E12" s="51" t="e">
        <f t="shared" si="2"/>
        <v>#DIV/0!</v>
      </c>
      <c r="F12" s="51" t="e">
        <f t="shared" si="2"/>
        <v>#DIV/0!</v>
      </c>
      <c r="G12" s="51" t="e">
        <f t="shared" si="2"/>
        <v>#DIV/0!</v>
      </c>
      <c r="H12" s="51" t="e">
        <f t="shared" si="2"/>
        <v>#DIV/0!</v>
      </c>
      <c r="I12" s="51" t="e">
        <f t="shared" si="2"/>
        <v>#DIV/0!</v>
      </c>
      <c r="J12" s="51" t="e">
        <f t="shared" si="2"/>
        <v>#DIV/0!</v>
      </c>
      <c r="K12" s="51" t="e">
        <f t="shared" si="2"/>
        <v>#DIV/0!</v>
      </c>
      <c r="L12" s="51" t="e">
        <f t="shared" si="2"/>
        <v>#DIV/0!</v>
      </c>
      <c r="M12" s="51" t="e">
        <f t="shared" si="2"/>
        <v>#DIV/0!</v>
      </c>
      <c r="N12" s="51" t="e">
        <f t="shared" si="2"/>
        <v>#DIV/0!</v>
      </c>
      <c r="O12" s="51" t="e">
        <f t="shared" si="2"/>
        <v>#DIV/0!</v>
      </c>
      <c r="P12" s="122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5.75" customHeight="1" x14ac:dyDescent="0.25">
      <c r="A13" s="7"/>
      <c r="B13" s="7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15.75" customHeight="1" x14ac:dyDescent="0.25">
      <c r="A14" s="7" t="s">
        <v>206</v>
      </c>
      <c r="B14" s="7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5.75" customHeight="1" x14ac:dyDescent="0.25">
      <c r="A15" s="7" t="s">
        <v>226</v>
      </c>
      <c r="B15" s="7"/>
      <c r="C15" s="51">
        <f>-'9 - Despesas'!C8</f>
        <v>-3200</v>
      </c>
      <c r="D15" s="51">
        <f>-'9 - Despesas'!D8</f>
        <v>-3200</v>
      </c>
      <c r="E15" s="51">
        <f>-'9 - Despesas'!E8</f>
        <v>-3200</v>
      </c>
      <c r="F15" s="51">
        <f>-'9 - Despesas'!F8</f>
        <v>-3200</v>
      </c>
      <c r="G15" s="51">
        <f>-'9 - Despesas'!G8</f>
        <v>-3200</v>
      </c>
      <c r="H15" s="51">
        <f>-'9 - Despesas'!H8</f>
        <v>-3200</v>
      </c>
      <c r="I15" s="51">
        <f>-'9 - Despesas'!I8</f>
        <v>-3200</v>
      </c>
      <c r="J15" s="51">
        <f>-'9 - Despesas'!J8</f>
        <v>-3200</v>
      </c>
      <c r="K15" s="51">
        <f>-'9 - Despesas'!K8</f>
        <v>-3200</v>
      </c>
      <c r="L15" s="51">
        <f>-'9 - Despesas'!L8</f>
        <v>-3200</v>
      </c>
      <c r="M15" s="51">
        <f>-'9 - Despesas'!M8</f>
        <v>-3200</v>
      </c>
      <c r="N15" s="51">
        <f>-'9 - Despesas'!N8</f>
        <v>-3200</v>
      </c>
      <c r="O15" s="51">
        <f t="shared" ref="O15:O17" si="3">SUM(C15:N15)</f>
        <v>-38400</v>
      </c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5.75" customHeight="1" x14ac:dyDescent="0.25">
      <c r="A16" s="7" t="s">
        <v>227</v>
      </c>
      <c r="B16" s="7"/>
      <c r="C16" s="51">
        <f>-'9 - Despesas'!C15</f>
        <v>0</v>
      </c>
      <c r="D16" s="51">
        <f>-'9 - Despesas'!D15</f>
        <v>0</v>
      </c>
      <c r="E16" s="51">
        <f>-'9 - Despesas'!E15</f>
        <v>0</v>
      </c>
      <c r="F16" s="51">
        <f>-'9 - Despesas'!F15</f>
        <v>0</v>
      </c>
      <c r="G16" s="51">
        <f>-'9 - Despesas'!G15</f>
        <v>0</v>
      </c>
      <c r="H16" s="51">
        <f>-'9 - Despesas'!H15</f>
        <v>0</v>
      </c>
      <c r="I16" s="51">
        <f>-'9 - Despesas'!I15</f>
        <v>0</v>
      </c>
      <c r="J16" s="51">
        <f>-'9 - Despesas'!J15</f>
        <v>0</v>
      </c>
      <c r="K16" s="51">
        <f>-'9 - Despesas'!K15</f>
        <v>0</v>
      </c>
      <c r="L16" s="51">
        <f>-'9 - Despesas'!L15</f>
        <v>0</v>
      </c>
      <c r="M16" s="51">
        <f>-'9 - Despesas'!M15</f>
        <v>0</v>
      </c>
      <c r="N16" s="51">
        <f>-'9 - Despesas'!N15</f>
        <v>0</v>
      </c>
      <c r="O16" s="51">
        <f t="shared" si="3"/>
        <v>0</v>
      </c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5.75" customHeight="1" x14ac:dyDescent="0.25">
      <c r="A17" s="7" t="s">
        <v>228</v>
      </c>
      <c r="B17" s="7"/>
      <c r="C17" s="51">
        <f>-'9 - Despesas'!C20</f>
        <v>300</v>
      </c>
      <c r="D17" s="51">
        <f>-'9 - Despesas'!D20</f>
        <v>300</v>
      </c>
      <c r="E17" s="51">
        <f>-'9 - Despesas'!E20</f>
        <v>300</v>
      </c>
      <c r="F17" s="51">
        <f>-'9 - Despesas'!F20</f>
        <v>300</v>
      </c>
      <c r="G17" s="51">
        <f>-'9 - Despesas'!G20</f>
        <v>300</v>
      </c>
      <c r="H17" s="51">
        <f>-'9 - Despesas'!H20</f>
        <v>300</v>
      </c>
      <c r="I17" s="51">
        <f>-'9 - Despesas'!I20</f>
        <v>300</v>
      </c>
      <c r="J17" s="51">
        <f>-'9 - Despesas'!J20</f>
        <v>300</v>
      </c>
      <c r="K17" s="51">
        <f>-'9 - Despesas'!K20</f>
        <v>300</v>
      </c>
      <c r="L17" s="51">
        <f>-'9 - Despesas'!L20</f>
        <v>300</v>
      </c>
      <c r="M17" s="51">
        <f>-'9 - Despesas'!M20</f>
        <v>300</v>
      </c>
      <c r="N17" s="51">
        <f>-'9 - Despesas'!N20</f>
        <v>300</v>
      </c>
      <c r="O17" s="51">
        <f t="shared" si="3"/>
        <v>3600</v>
      </c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5.75" customHeight="1" x14ac:dyDescent="0.25">
      <c r="A18" s="7"/>
      <c r="B18" s="7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5.75" customHeight="1" x14ac:dyDescent="0.25">
      <c r="A19" s="7" t="s">
        <v>229</v>
      </c>
      <c r="B19" s="7"/>
      <c r="C19" s="51" t="e">
        <f t="shared" ref="C19:N19" si="4">C12+C15+C16+C17</f>
        <v>#DIV/0!</v>
      </c>
      <c r="D19" s="51" t="e">
        <f t="shared" si="4"/>
        <v>#DIV/0!</v>
      </c>
      <c r="E19" s="51" t="e">
        <f t="shared" si="4"/>
        <v>#DIV/0!</v>
      </c>
      <c r="F19" s="51" t="e">
        <f t="shared" si="4"/>
        <v>#DIV/0!</v>
      </c>
      <c r="G19" s="51" t="e">
        <f t="shared" si="4"/>
        <v>#DIV/0!</v>
      </c>
      <c r="H19" s="51" t="e">
        <f t="shared" si="4"/>
        <v>#DIV/0!</v>
      </c>
      <c r="I19" s="51" t="e">
        <f t="shared" si="4"/>
        <v>#DIV/0!</v>
      </c>
      <c r="J19" s="51" t="e">
        <f t="shared" si="4"/>
        <v>#DIV/0!</v>
      </c>
      <c r="K19" s="51" t="e">
        <f t="shared" si="4"/>
        <v>#DIV/0!</v>
      </c>
      <c r="L19" s="51" t="e">
        <f t="shared" si="4"/>
        <v>#DIV/0!</v>
      </c>
      <c r="M19" s="51" t="e">
        <f t="shared" si="4"/>
        <v>#DIV/0!</v>
      </c>
      <c r="N19" s="51" t="e">
        <f t="shared" si="4"/>
        <v>#DIV/0!</v>
      </c>
      <c r="O19" s="51" t="e">
        <f>SUM(C19:N19)</f>
        <v>#DIV/0!</v>
      </c>
      <c r="P19" s="4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5.75" customHeight="1" x14ac:dyDescent="0.25">
      <c r="A20" s="7"/>
      <c r="B20" s="7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5.75" customHeight="1" x14ac:dyDescent="0.25">
      <c r="A21" s="7" t="s">
        <v>230</v>
      </c>
      <c r="B21" s="118">
        <v>0.09</v>
      </c>
      <c r="C21" s="51" t="e">
        <f t="shared" ref="C21:N21" si="5">-C19*$B$21</f>
        <v>#DIV/0!</v>
      </c>
      <c r="D21" s="51" t="e">
        <f t="shared" si="5"/>
        <v>#DIV/0!</v>
      </c>
      <c r="E21" s="51" t="e">
        <f t="shared" si="5"/>
        <v>#DIV/0!</v>
      </c>
      <c r="F21" s="51" t="e">
        <f t="shared" si="5"/>
        <v>#DIV/0!</v>
      </c>
      <c r="G21" s="51" t="e">
        <f t="shared" si="5"/>
        <v>#DIV/0!</v>
      </c>
      <c r="H21" s="51" t="e">
        <f t="shared" si="5"/>
        <v>#DIV/0!</v>
      </c>
      <c r="I21" s="51" t="e">
        <f t="shared" si="5"/>
        <v>#DIV/0!</v>
      </c>
      <c r="J21" s="51" t="e">
        <f t="shared" si="5"/>
        <v>#DIV/0!</v>
      </c>
      <c r="K21" s="51" t="e">
        <f t="shared" si="5"/>
        <v>#DIV/0!</v>
      </c>
      <c r="L21" s="51" t="e">
        <f t="shared" si="5"/>
        <v>#DIV/0!</v>
      </c>
      <c r="M21" s="51" t="e">
        <f t="shared" si="5"/>
        <v>#DIV/0!</v>
      </c>
      <c r="N21" s="51" t="e">
        <f t="shared" si="5"/>
        <v>#DIV/0!</v>
      </c>
      <c r="O21" s="51" t="e">
        <f t="shared" ref="O21:O22" si="6">SUM(B21:N21)</f>
        <v>#DIV/0!</v>
      </c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5.75" customHeight="1" x14ac:dyDescent="0.25">
      <c r="A22" s="7" t="s">
        <v>231</v>
      </c>
      <c r="B22" s="118">
        <v>0.15</v>
      </c>
      <c r="C22" s="51" t="e">
        <f t="shared" ref="C22:N22" si="7">-C19*$B$22</f>
        <v>#DIV/0!</v>
      </c>
      <c r="D22" s="51" t="e">
        <f t="shared" si="7"/>
        <v>#DIV/0!</v>
      </c>
      <c r="E22" s="51" t="e">
        <f t="shared" si="7"/>
        <v>#DIV/0!</v>
      </c>
      <c r="F22" s="51" t="e">
        <f t="shared" si="7"/>
        <v>#DIV/0!</v>
      </c>
      <c r="G22" s="51" t="e">
        <f t="shared" si="7"/>
        <v>#DIV/0!</v>
      </c>
      <c r="H22" s="51" t="e">
        <f t="shared" si="7"/>
        <v>#DIV/0!</v>
      </c>
      <c r="I22" s="51" t="e">
        <f t="shared" si="7"/>
        <v>#DIV/0!</v>
      </c>
      <c r="J22" s="51" t="e">
        <f t="shared" si="7"/>
        <v>#DIV/0!</v>
      </c>
      <c r="K22" s="51" t="e">
        <f t="shared" si="7"/>
        <v>#DIV/0!</v>
      </c>
      <c r="L22" s="51" t="e">
        <f t="shared" si="7"/>
        <v>#DIV/0!</v>
      </c>
      <c r="M22" s="51" t="e">
        <f t="shared" si="7"/>
        <v>#DIV/0!</v>
      </c>
      <c r="N22" s="51" t="e">
        <f t="shared" si="7"/>
        <v>#DIV/0!</v>
      </c>
      <c r="O22" s="51" t="e">
        <f t="shared" si="6"/>
        <v>#DIV/0!</v>
      </c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5.75" customHeight="1" x14ac:dyDescent="0.25">
      <c r="A23" s="7"/>
      <c r="B23" s="7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15.75" customHeight="1" x14ac:dyDescent="0.25">
      <c r="A24" s="7" t="s">
        <v>232</v>
      </c>
      <c r="B24" s="7"/>
      <c r="C24" s="51" t="e">
        <f t="shared" ref="C24:N24" si="8">C19+C21+C22</f>
        <v>#DIV/0!</v>
      </c>
      <c r="D24" s="51" t="e">
        <f t="shared" si="8"/>
        <v>#DIV/0!</v>
      </c>
      <c r="E24" s="51" t="e">
        <f t="shared" si="8"/>
        <v>#DIV/0!</v>
      </c>
      <c r="F24" s="51" t="e">
        <f t="shared" si="8"/>
        <v>#DIV/0!</v>
      </c>
      <c r="G24" s="51" t="e">
        <f t="shared" si="8"/>
        <v>#DIV/0!</v>
      </c>
      <c r="H24" s="51" t="e">
        <f t="shared" si="8"/>
        <v>#DIV/0!</v>
      </c>
      <c r="I24" s="51" t="e">
        <f t="shared" si="8"/>
        <v>#DIV/0!</v>
      </c>
      <c r="J24" s="51" t="e">
        <f t="shared" si="8"/>
        <v>#DIV/0!</v>
      </c>
      <c r="K24" s="51" t="e">
        <f t="shared" si="8"/>
        <v>#DIV/0!</v>
      </c>
      <c r="L24" s="51" t="e">
        <f t="shared" si="8"/>
        <v>#DIV/0!</v>
      </c>
      <c r="M24" s="51" t="e">
        <f t="shared" si="8"/>
        <v>#DIV/0!</v>
      </c>
      <c r="N24" s="51" t="e">
        <f t="shared" si="8"/>
        <v>#DIV/0!</v>
      </c>
      <c r="O24" s="51" t="e">
        <f>SUM(C24:N24)</f>
        <v>#DIV/0!</v>
      </c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5.75" customHeight="1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5.75" customHeight="1" x14ac:dyDescent="0.25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5.75" customHeight="1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5.75" customHeight="1" x14ac:dyDescent="0.2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5.75" customHeight="1" x14ac:dyDescent="0.25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5.75" customHeight="1" x14ac:dyDescent="0.25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5.75" customHeight="1" x14ac:dyDescent="0.25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5.75" customHeight="1" x14ac:dyDescent="0.25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5.7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5.75" customHeight="1" x14ac:dyDescent="0.2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5.75" customHeight="1" x14ac:dyDescent="0.2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5.75" customHeight="1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5.75" customHeight="1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5.75" customHeight="1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5.75" customHeight="1" x14ac:dyDescent="0.2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5.75" customHeight="1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5.75" customHeight="1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 x14ac:dyDescent="0.2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2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2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25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2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2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25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25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25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25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25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25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25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25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25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25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25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25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25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2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25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25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25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25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25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25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25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25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25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25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25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25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25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25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25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25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25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25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25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25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25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25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25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25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25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25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25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25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25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25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25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25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25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25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25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25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25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25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25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25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25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25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25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25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25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25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25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25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25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25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25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25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25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25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25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25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25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25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25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25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25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25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25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25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25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25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25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25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25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25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25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25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25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25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25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25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25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25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25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25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25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25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25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25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25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25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25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25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25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25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25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25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25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25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25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25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25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25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25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25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25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25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25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25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25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25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25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25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25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25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25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25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25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25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25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25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25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25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25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25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25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25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25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25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25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25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25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25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25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25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25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25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25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25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25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25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25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25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25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25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25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25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25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25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25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25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25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25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25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25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25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25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25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25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25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25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25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25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25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25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25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25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25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25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25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25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25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25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25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25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25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25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25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25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25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25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25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25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25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25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25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25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25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25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25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25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25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25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25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25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25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25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25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25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25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25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25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25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25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25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25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25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25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25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25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25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25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25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25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25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25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25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25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25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25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25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25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25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25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25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25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25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25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25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25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25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25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25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25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25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25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25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25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25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25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25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25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25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25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25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25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25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25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25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25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25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25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25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25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25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25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25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25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25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25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25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25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25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25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25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25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25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25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25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25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25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25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25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25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25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25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25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25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25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25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25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25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25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25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25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25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25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25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25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25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25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25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25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25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25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25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25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25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25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25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25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25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25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25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25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25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25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25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25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25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25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25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25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25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25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25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25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25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25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25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25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25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25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25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25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25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25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25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25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25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25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25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25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25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25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25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25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25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25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25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25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25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25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25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25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25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25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25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25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25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25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25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25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25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25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25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25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25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25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25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25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25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25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25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25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25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25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25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25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25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25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25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25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25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25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25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25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25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25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25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25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25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25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25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25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25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25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25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25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25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25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25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25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25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25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25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25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25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25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25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25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25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25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25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25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25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25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25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25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25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25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25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25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25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25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25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25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25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25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25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25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25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25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25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25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25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25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25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25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25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25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25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25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25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25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25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25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25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25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25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25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25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25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25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25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25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25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25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25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25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25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25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25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25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25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25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25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25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25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25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25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25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25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25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25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25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25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25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25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25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25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25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25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25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25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25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25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25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25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25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25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25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25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25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25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25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25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25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25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25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25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25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25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25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25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25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25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25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25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25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25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25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25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25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25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25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25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25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25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25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25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25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25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25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25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25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25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25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25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25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25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25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25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25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25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25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25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25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25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25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25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25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25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25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25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25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25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25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25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25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25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25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25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25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25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25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25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25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25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25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25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25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25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25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25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25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25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25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25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25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25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25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25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25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25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25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25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25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25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25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25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25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25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25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25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25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25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25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25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25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25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25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25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25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25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25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25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25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25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25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25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25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25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25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25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25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25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25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25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25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25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25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25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25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25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25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25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25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25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25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25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25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25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25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25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25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25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25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25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25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25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25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25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25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25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25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25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25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25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25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25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25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25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25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25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25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25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25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25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25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25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25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25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25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25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25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25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25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25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25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25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25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25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25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25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25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25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25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25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25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25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25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25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25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25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25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25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25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25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25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25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25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25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25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25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25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25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25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25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25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25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25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25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25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25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25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25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25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25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25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25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25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25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25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25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25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25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25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25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25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25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25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25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25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25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25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25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25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25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25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25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25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25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25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25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25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25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25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25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25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25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25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25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25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25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25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25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25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25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25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25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25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25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25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25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25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25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25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25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25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25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25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25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25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25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25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25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25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25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25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25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25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25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25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25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25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25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25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25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25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25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25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25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25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25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25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25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25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25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25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25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25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25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25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25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25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25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25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25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25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25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25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25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25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25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25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25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25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25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25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25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25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25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25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25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25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25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 x14ac:dyDescent="0.25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 x14ac:dyDescent="0.25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 x14ac:dyDescent="0.25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15.75" customHeight="1" x14ac:dyDescent="0.25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15.75" customHeight="1" x14ac:dyDescent="0.25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15.75" customHeight="1" x14ac:dyDescent="0.25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2">
    <mergeCell ref="A1:O1"/>
    <mergeCell ref="A2:O2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5" customHeight="1" x14ac:dyDescent="0.25"/>
  <cols>
    <col min="1" max="1" width="48.42578125" customWidth="1"/>
    <col min="2" max="2" width="14.85546875" customWidth="1"/>
    <col min="3" max="3" width="14.7109375" customWidth="1"/>
    <col min="4" max="13" width="14.85546875" customWidth="1"/>
    <col min="14" max="14" width="16.5703125" customWidth="1"/>
    <col min="15" max="26" width="8" customWidth="1"/>
  </cols>
  <sheetData>
    <row r="1" spans="1:26" ht="15.75" customHeight="1" x14ac:dyDescent="0.25">
      <c r="A1" s="173" t="s">
        <v>233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customHeight="1" x14ac:dyDescent="0.25">
      <c r="A2" s="59"/>
      <c r="B2" s="38">
        <f>'1 - Orçamento de Vendas'!C1</f>
        <v>46023</v>
      </c>
      <c r="C2" s="38">
        <f>'1 - Orçamento de Vendas'!D1</f>
        <v>46054</v>
      </c>
      <c r="D2" s="38">
        <f>'1 - Orçamento de Vendas'!E1</f>
        <v>46082</v>
      </c>
      <c r="E2" s="38">
        <f>'1 - Orçamento de Vendas'!F1</f>
        <v>46113</v>
      </c>
      <c r="F2" s="38">
        <f>'1 - Orçamento de Vendas'!G1</f>
        <v>46143</v>
      </c>
      <c r="G2" s="38">
        <f>'1 - Orçamento de Vendas'!H1</f>
        <v>46174</v>
      </c>
      <c r="H2" s="38">
        <f>'1 - Orçamento de Vendas'!I1</f>
        <v>46204</v>
      </c>
      <c r="I2" s="38">
        <f>'1 - Orçamento de Vendas'!J1</f>
        <v>46235</v>
      </c>
      <c r="J2" s="38">
        <f>'1 - Orçamento de Vendas'!K1</f>
        <v>46266</v>
      </c>
      <c r="K2" s="38">
        <f>'1 - Orçamento de Vendas'!L1</f>
        <v>46296</v>
      </c>
      <c r="L2" s="38">
        <f>'1 - Orçamento de Vendas'!M1</f>
        <v>46327</v>
      </c>
      <c r="M2" s="38">
        <f>'1 - Orçamento de Vendas'!N1</f>
        <v>46357</v>
      </c>
      <c r="N2" s="38" t="str">
        <f>'1 - Orçamento de Vendas'!O1</f>
        <v>Total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customHeight="1" x14ac:dyDescent="0.25">
      <c r="A3" s="59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59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5.75" customHeight="1" x14ac:dyDescent="0.25">
      <c r="A5" s="7" t="s">
        <v>234</v>
      </c>
      <c r="B5" s="51">
        <f>'12 - Balanço Patrimonial'!E6</f>
        <v>10000</v>
      </c>
      <c r="C5" s="51" t="e">
        <f t="shared" ref="C5:M5" si="0">B53</f>
        <v>#DIV/0!</v>
      </c>
      <c r="D5" s="51" t="e">
        <f t="shared" si="0"/>
        <v>#DIV/0!</v>
      </c>
      <c r="E5" s="51" t="e">
        <f t="shared" si="0"/>
        <v>#DIV/0!</v>
      </c>
      <c r="F5" s="51" t="e">
        <f t="shared" si="0"/>
        <v>#DIV/0!</v>
      </c>
      <c r="G5" s="51" t="e">
        <f t="shared" si="0"/>
        <v>#DIV/0!</v>
      </c>
      <c r="H5" s="51" t="e">
        <f t="shared" si="0"/>
        <v>#DIV/0!</v>
      </c>
      <c r="I5" s="51" t="e">
        <f t="shared" si="0"/>
        <v>#DIV/0!</v>
      </c>
      <c r="J5" s="51" t="e">
        <f t="shared" si="0"/>
        <v>#DIV/0!</v>
      </c>
      <c r="K5" s="51" t="e">
        <f t="shared" si="0"/>
        <v>#DIV/0!</v>
      </c>
      <c r="L5" s="51" t="e">
        <f t="shared" si="0"/>
        <v>#DIV/0!</v>
      </c>
      <c r="M5" s="51" t="e">
        <f t="shared" si="0"/>
        <v>#DIV/0!</v>
      </c>
      <c r="N5" s="51">
        <f>B5</f>
        <v>10000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5.75" customHeight="1" x14ac:dyDescent="0.25">
      <c r="A6" s="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5.75" customHeight="1" x14ac:dyDescent="0.25">
      <c r="A7" s="171" t="s">
        <v>235</v>
      </c>
      <c r="B7" s="144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5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5.75" customHeight="1" x14ac:dyDescent="0.25">
      <c r="A8" s="7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15.75" customHeight="1" x14ac:dyDescent="0.25">
      <c r="A9" s="171" t="s">
        <v>236</v>
      </c>
      <c r="B9" s="144"/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5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5.75" customHeight="1" x14ac:dyDescent="0.25">
      <c r="A10" s="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5.75" customHeight="1" x14ac:dyDescent="0.25">
      <c r="A11" s="7" t="s">
        <v>237</v>
      </c>
      <c r="B11" s="51">
        <f>'1 - Orçamento de Vendas'!C82</f>
        <v>110000</v>
      </c>
      <c r="C11" s="51">
        <f>'1 - Orçamento de Vendas'!D82</f>
        <v>60000</v>
      </c>
      <c r="D11" s="51">
        <f>'1 - Orçamento de Vendas'!E82</f>
        <v>0</v>
      </c>
      <c r="E11" s="51">
        <f>'1 - Orçamento de Vendas'!F82</f>
        <v>0</v>
      </c>
      <c r="F11" s="51">
        <f>'1 - Orçamento de Vendas'!G82</f>
        <v>0</v>
      </c>
      <c r="G11" s="51">
        <f>'1 - Orçamento de Vendas'!H82</f>
        <v>0</v>
      </c>
      <c r="H11" s="51">
        <f>'1 - Orçamento de Vendas'!I82</f>
        <v>0</v>
      </c>
      <c r="I11" s="51">
        <f>'1 - Orçamento de Vendas'!J82</f>
        <v>0</v>
      </c>
      <c r="J11" s="51">
        <f>'1 - Orçamento de Vendas'!K82</f>
        <v>0</v>
      </c>
      <c r="K11" s="51">
        <f>'1 - Orçamento de Vendas'!L82</f>
        <v>0</v>
      </c>
      <c r="L11" s="51">
        <f>'1 - Orçamento de Vendas'!M82</f>
        <v>0</v>
      </c>
      <c r="M11" s="51">
        <f>'1 - Orçamento de Vendas'!N82</f>
        <v>0</v>
      </c>
      <c r="N11" s="51">
        <f>SUM(B11:M11)</f>
        <v>170000</v>
      </c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5.75" customHeight="1" x14ac:dyDescent="0.25">
      <c r="A12" s="7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5.75" customHeight="1" x14ac:dyDescent="0.25">
      <c r="A13" s="7" t="s">
        <v>238</v>
      </c>
      <c r="B13" s="53">
        <v>0</v>
      </c>
      <c r="C13" s="53">
        <v>0</v>
      </c>
      <c r="D13" s="53">
        <v>0</v>
      </c>
      <c r="E13" s="53">
        <v>0</v>
      </c>
      <c r="F13" s="53">
        <v>0</v>
      </c>
      <c r="G13" s="53">
        <v>0</v>
      </c>
      <c r="H13" s="53">
        <v>0</v>
      </c>
      <c r="I13" s="53">
        <v>0</v>
      </c>
      <c r="J13" s="53">
        <v>0</v>
      </c>
      <c r="K13" s="53">
        <v>0</v>
      </c>
      <c r="L13" s="53">
        <v>0</v>
      </c>
      <c r="M13" s="53">
        <v>0</v>
      </c>
      <c r="N13" s="53">
        <f>SUM(B13:M13)</f>
        <v>0</v>
      </c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15.75" customHeight="1" x14ac:dyDescent="0.25">
      <c r="A14" s="7"/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5.75" customHeight="1" x14ac:dyDescent="0.25">
      <c r="A15" s="50" t="s">
        <v>239</v>
      </c>
      <c r="B15" s="97">
        <f t="shared" ref="B15:M15" si="1">SUM(B11:B14)</f>
        <v>110000</v>
      </c>
      <c r="C15" s="97">
        <f t="shared" si="1"/>
        <v>60000</v>
      </c>
      <c r="D15" s="97">
        <f t="shared" si="1"/>
        <v>0</v>
      </c>
      <c r="E15" s="97">
        <f t="shared" si="1"/>
        <v>0</v>
      </c>
      <c r="F15" s="97">
        <f t="shared" si="1"/>
        <v>0</v>
      </c>
      <c r="G15" s="97">
        <f t="shared" si="1"/>
        <v>0</v>
      </c>
      <c r="H15" s="97">
        <f t="shared" si="1"/>
        <v>0</v>
      </c>
      <c r="I15" s="97">
        <f t="shared" si="1"/>
        <v>0</v>
      </c>
      <c r="J15" s="97">
        <f t="shared" si="1"/>
        <v>0</v>
      </c>
      <c r="K15" s="97">
        <f t="shared" si="1"/>
        <v>0</v>
      </c>
      <c r="L15" s="97">
        <f t="shared" si="1"/>
        <v>0</v>
      </c>
      <c r="M15" s="97">
        <f t="shared" si="1"/>
        <v>0</v>
      </c>
      <c r="N15" s="97">
        <f>SUM(B15:M15)</f>
        <v>170000</v>
      </c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 spans="1:26" ht="15.75" customHeight="1" x14ac:dyDescent="0.25">
      <c r="A16" s="7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5.75" customHeight="1" x14ac:dyDescent="0.25">
      <c r="A17" s="171" t="s">
        <v>240</v>
      </c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144"/>
      <c r="M17" s="144"/>
      <c r="N17" s="145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5.75" customHeight="1" x14ac:dyDescent="0.25">
      <c r="A18" s="7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5.75" customHeight="1" x14ac:dyDescent="0.25">
      <c r="A19" s="7" t="s">
        <v>241</v>
      </c>
      <c r="B19" s="51">
        <f>'1 - Orçamento de Vendas'!C57-'5 - Orçamento de Compras MP'!C48</f>
        <v>0</v>
      </c>
      <c r="C19" s="51">
        <f>'1 - Orçamento de Vendas'!D57-'5 - Orçamento de Compras MP'!D48</f>
        <v>0</v>
      </c>
      <c r="D19" s="51">
        <f>'1 - Orçamento de Vendas'!E57-'5 - Orçamento de Compras MP'!E48</f>
        <v>0</v>
      </c>
      <c r="E19" s="51">
        <f>'1 - Orçamento de Vendas'!F57-'5 - Orçamento de Compras MP'!F48</f>
        <v>0</v>
      </c>
      <c r="F19" s="51">
        <f>'1 - Orçamento de Vendas'!G57-'5 - Orçamento de Compras MP'!G48</f>
        <v>0</v>
      </c>
      <c r="G19" s="51">
        <f>'1 - Orçamento de Vendas'!H57-'5 - Orçamento de Compras MP'!H48</f>
        <v>0</v>
      </c>
      <c r="H19" s="51">
        <f>'1 - Orçamento de Vendas'!I57-'5 - Orçamento de Compras MP'!I48</f>
        <v>0</v>
      </c>
      <c r="I19" s="51">
        <f>'1 - Orçamento de Vendas'!J57-'5 - Orçamento de Compras MP'!J48</f>
        <v>0</v>
      </c>
      <c r="J19" s="51">
        <f>'1 - Orçamento de Vendas'!K57-'5 - Orçamento de Compras MP'!K48</f>
        <v>0</v>
      </c>
      <c r="K19" s="51">
        <f>'1 - Orçamento de Vendas'!L57-'5 - Orçamento de Compras MP'!L48</f>
        <v>0</v>
      </c>
      <c r="L19" s="51">
        <f>'1 - Orçamento de Vendas'!M57-'5 - Orçamento de Compras MP'!M48</f>
        <v>0</v>
      </c>
      <c r="M19" s="51">
        <f>'1 - Orçamento de Vendas'!N57-'5 - Orçamento de Compras MP'!N48</f>
        <v>0</v>
      </c>
      <c r="N19" s="51">
        <f t="shared" ref="N19:N29" si="2">SUM(B19:M19)</f>
        <v>0</v>
      </c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5.75" customHeight="1" x14ac:dyDescent="0.25">
      <c r="A20" s="7" t="s">
        <v>242</v>
      </c>
      <c r="B20" s="51">
        <f>'5 - Orçamento de Compras MP'!C76</f>
        <v>41000</v>
      </c>
      <c r="C20" s="51">
        <f>'5 - Orçamento de Compras MP'!D76</f>
        <v>27000</v>
      </c>
      <c r="D20" s="51">
        <f>'5 - Orçamento de Compras MP'!E76</f>
        <v>12000</v>
      </c>
      <c r="E20" s="51">
        <f>'5 - Orçamento de Compras MP'!F76</f>
        <v>0</v>
      </c>
      <c r="F20" s="51">
        <f>'5 - Orçamento de Compras MP'!G76</f>
        <v>0</v>
      </c>
      <c r="G20" s="51">
        <f>'5 - Orçamento de Compras MP'!H76</f>
        <v>0</v>
      </c>
      <c r="H20" s="51">
        <f>'5 - Orçamento de Compras MP'!I76</f>
        <v>0</v>
      </c>
      <c r="I20" s="51">
        <f>'5 - Orçamento de Compras MP'!J76</f>
        <v>0</v>
      </c>
      <c r="J20" s="51">
        <f>'5 - Orçamento de Compras MP'!K76</f>
        <v>0</v>
      </c>
      <c r="K20" s="51">
        <f>'5 - Orçamento de Compras MP'!L76</f>
        <v>0</v>
      </c>
      <c r="L20" s="51">
        <f>'5 - Orçamento de Compras MP'!M76</f>
        <v>0</v>
      </c>
      <c r="M20" s="51">
        <f>'5 - Orçamento de Compras MP'!N76</f>
        <v>0</v>
      </c>
      <c r="N20" s="51">
        <f t="shared" si="2"/>
        <v>80000</v>
      </c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5.75" customHeight="1" x14ac:dyDescent="0.25">
      <c r="A21" s="7" t="s">
        <v>243</v>
      </c>
      <c r="B21" s="51">
        <f>'6 - Orçamento de Mão de Obra Di'!C16</f>
        <v>0</v>
      </c>
      <c r="C21" s="51">
        <f>'6 - Orçamento de Mão de Obra Di'!D16</f>
        <v>0</v>
      </c>
      <c r="D21" s="51">
        <f>'6 - Orçamento de Mão de Obra Di'!E16</f>
        <v>0</v>
      </c>
      <c r="E21" s="51">
        <f>'6 - Orçamento de Mão de Obra Di'!F16</f>
        <v>0</v>
      </c>
      <c r="F21" s="51">
        <f>'6 - Orçamento de Mão de Obra Di'!G16</f>
        <v>0</v>
      </c>
      <c r="G21" s="51">
        <f>'6 - Orçamento de Mão de Obra Di'!H16</f>
        <v>0</v>
      </c>
      <c r="H21" s="51">
        <f>'6 - Orçamento de Mão de Obra Di'!I16</f>
        <v>0</v>
      </c>
      <c r="I21" s="51">
        <f>'6 - Orçamento de Mão de Obra Di'!J16</f>
        <v>0</v>
      </c>
      <c r="J21" s="51">
        <f>'6 - Orçamento de Mão de Obra Di'!K16</f>
        <v>0</v>
      </c>
      <c r="K21" s="51">
        <f>'6 - Orçamento de Mão de Obra Di'!L16</f>
        <v>0</v>
      </c>
      <c r="L21" s="51">
        <f>'6 - Orçamento de Mão de Obra Di'!M16</f>
        <v>0</v>
      </c>
      <c r="M21" s="51">
        <f>'6 - Orçamento de Mão de Obra Di'!N16</f>
        <v>0</v>
      </c>
      <c r="N21" s="51">
        <f t="shared" si="2"/>
        <v>0</v>
      </c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5.75" customHeight="1" x14ac:dyDescent="0.25">
      <c r="A22" s="7" t="s">
        <v>195</v>
      </c>
      <c r="B22" s="51">
        <f>'7 - Custos indiretos de fabrica'!B8</f>
        <v>0</v>
      </c>
      <c r="C22" s="51">
        <f>'7 - Custos indiretos de fabrica'!C8</f>
        <v>0</v>
      </c>
      <c r="D22" s="51">
        <f>'7 - Custos indiretos de fabrica'!D8</f>
        <v>0</v>
      </c>
      <c r="E22" s="51">
        <f>'7 - Custos indiretos de fabrica'!E8</f>
        <v>0</v>
      </c>
      <c r="F22" s="51">
        <f>'7 - Custos indiretos de fabrica'!F8</f>
        <v>0</v>
      </c>
      <c r="G22" s="51">
        <f>'7 - Custos indiretos de fabrica'!G8</f>
        <v>0</v>
      </c>
      <c r="H22" s="51">
        <f>'7 - Custos indiretos de fabrica'!H8</f>
        <v>0</v>
      </c>
      <c r="I22" s="51">
        <f>'7 - Custos indiretos de fabrica'!I8</f>
        <v>0</v>
      </c>
      <c r="J22" s="51">
        <f>'7 - Custos indiretos de fabrica'!J8</f>
        <v>0</v>
      </c>
      <c r="K22" s="51">
        <f>'7 - Custos indiretos de fabrica'!K8</f>
        <v>0</v>
      </c>
      <c r="L22" s="51">
        <f>'7 - Custos indiretos de fabrica'!L8</f>
        <v>0</v>
      </c>
      <c r="M22" s="51">
        <f>'7 - Custos indiretos de fabrica'!M8</f>
        <v>0</v>
      </c>
      <c r="N22" s="51">
        <f t="shared" si="2"/>
        <v>0</v>
      </c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5.75" customHeight="1" x14ac:dyDescent="0.25">
      <c r="A23" s="7" t="s">
        <v>244</v>
      </c>
      <c r="B23" s="51">
        <f>-'7 - Custos indiretos de fabrica'!B4</f>
        <v>0</v>
      </c>
      <c r="C23" s="51">
        <f>-'7 - Custos indiretos de fabrica'!C4</f>
        <v>0</v>
      </c>
      <c r="D23" s="51">
        <f>-'7 - Custos indiretos de fabrica'!D4</f>
        <v>0</v>
      </c>
      <c r="E23" s="51">
        <f>-'7 - Custos indiretos de fabrica'!E4</f>
        <v>0</v>
      </c>
      <c r="F23" s="51">
        <f>-'7 - Custos indiretos de fabrica'!F4</f>
        <v>0</v>
      </c>
      <c r="G23" s="51">
        <f>-'7 - Custos indiretos de fabrica'!G4</f>
        <v>0</v>
      </c>
      <c r="H23" s="51">
        <f>-'7 - Custos indiretos de fabrica'!H4</f>
        <v>0</v>
      </c>
      <c r="I23" s="51">
        <f>-'7 - Custos indiretos de fabrica'!I4</f>
        <v>0</v>
      </c>
      <c r="J23" s="51">
        <f>-'7 - Custos indiretos de fabrica'!J4</f>
        <v>0</v>
      </c>
      <c r="K23" s="51">
        <f>-'7 - Custos indiretos de fabrica'!K4</f>
        <v>0</v>
      </c>
      <c r="L23" s="51">
        <f>-'7 - Custos indiretos de fabrica'!L4</f>
        <v>0</v>
      </c>
      <c r="M23" s="51">
        <f>-'7 - Custos indiretos de fabrica'!M4</f>
        <v>0</v>
      </c>
      <c r="N23" s="51">
        <f t="shared" si="2"/>
        <v>0</v>
      </c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15.75" customHeight="1" x14ac:dyDescent="0.25">
      <c r="A24" s="7" t="s">
        <v>245</v>
      </c>
      <c r="B24" s="51">
        <f>'9 - Despesas'!C8</f>
        <v>3200</v>
      </c>
      <c r="C24" s="51">
        <f>'9 - Despesas'!D8</f>
        <v>3200</v>
      </c>
      <c r="D24" s="51">
        <f>'9 - Despesas'!E8</f>
        <v>3200</v>
      </c>
      <c r="E24" s="51">
        <f>'9 - Despesas'!F8</f>
        <v>3200</v>
      </c>
      <c r="F24" s="51">
        <f>'9 - Despesas'!G8</f>
        <v>3200</v>
      </c>
      <c r="G24" s="51">
        <f>'9 - Despesas'!H8</f>
        <v>3200</v>
      </c>
      <c r="H24" s="51">
        <f>'9 - Despesas'!I8</f>
        <v>3200</v>
      </c>
      <c r="I24" s="51">
        <f>'9 - Despesas'!J8</f>
        <v>3200</v>
      </c>
      <c r="J24" s="51">
        <f>'9 - Despesas'!K8</f>
        <v>3200</v>
      </c>
      <c r="K24" s="51">
        <f>'9 - Despesas'!L8</f>
        <v>3200</v>
      </c>
      <c r="L24" s="51">
        <f>'9 - Despesas'!M8</f>
        <v>3200</v>
      </c>
      <c r="M24" s="51">
        <f>'9 - Despesas'!N8</f>
        <v>3200</v>
      </c>
      <c r="N24" s="51">
        <f t="shared" si="2"/>
        <v>38400</v>
      </c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5.75" customHeight="1" x14ac:dyDescent="0.25">
      <c r="A25" s="7" t="s">
        <v>227</v>
      </c>
      <c r="B25" s="51">
        <f>'9 - Despesas'!C15</f>
        <v>0</v>
      </c>
      <c r="C25" s="51">
        <f>'9 - Despesas'!D15</f>
        <v>0</v>
      </c>
      <c r="D25" s="51">
        <f>'9 - Despesas'!E15</f>
        <v>0</v>
      </c>
      <c r="E25" s="51">
        <f>'9 - Despesas'!F15</f>
        <v>0</v>
      </c>
      <c r="F25" s="51">
        <f>'9 - Despesas'!G15</f>
        <v>0</v>
      </c>
      <c r="G25" s="51">
        <f>'9 - Despesas'!H15</f>
        <v>0</v>
      </c>
      <c r="H25" s="51">
        <f>'9 - Despesas'!I15</f>
        <v>0</v>
      </c>
      <c r="I25" s="51">
        <f>'9 - Despesas'!J15</f>
        <v>0</v>
      </c>
      <c r="J25" s="51">
        <f>'9 - Despesas'!K15</f>
        <v>0</v>
      </c>
      <c r="K25" s="51">
        <f>'9 - Despesas'!L15</f>
        <v>0</v>
      </c>
      <c r="L25" s="51">
        <f>'9 - Despesas'!M15</f>
        <v>0</v>
      </c>
      <c r="M25" s="51">
        <f>'9 - Despesas'!N15</f>
        <v>0</v>
      </c>
      <c r="N25" s="51">
        <f t="shared" si="2"/>
        <v>0</v>
      </c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5.75" customHeight="1" x14ac:dyDescent="0.25">
      <c r="A26" s="7" t="s">
        <v>244</v>
      </c>
      <c r="B26" s="51">
        <f>-'9 - Despesas'!C11</f>
        <v>0</v>
      </c>
      <c r="C26" s="51">
        <f>-'9 - Despesas'!D11</f>
        <v>0</v>
      </c>
      <c r="D26" s="51">
        <f>-'9 - Despesas'!E11</f>
        <v>0</v>
      </c>
      <c r="E26" s="51">
        <f>-'9 - Despesas'!F11</f>
        <v>0</v>
      </c>
      <c r="F26" s="51">
        <f>-'9 - Despesas'!G11</f>
        <v>0</v>
      </c>
      <c r="G26" s="51">
        <f>-'9 - Despesas'!H11</f>
        <v>0</v>
      </c>
      <c r="H26" s="51">
        <f>-'9 - Despesas'!I11</f>
        <v>0</v>
      </c>
      <c r="I26" s="51">
        <f>-'9 - Despesas'!J11</f>
        <v>0</v>
      </c>
      <c r="J26" s="51">
        <f>-'9 - Despesas'!K11</f>
        <v>0</v>
      </c>
      <c r="K26" s="51">
        <f>-'9 - Despesas'!L11</f>
        <v>0</v>
      </c>
      <c r="L26" s="51">
        <f>-'9 - Despesas'!M11</f>
        <v>0</v>
      </c>
      <c r="M26" s="51">
        <f>-'9 - Despesas'!N11</f>
        <v>0</v>
      </c>
      <c r="N26" s="51">
        <f t="shared" si="2"/>
        <v>0</v>
      </c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5.75" customHeight="1" x14ac:dyDescent="0.25">
      <c r="A27" s="7" t="s">
        <v>228</v>
      </c>
      <c r="B27" s="51">
        <f>'9 - Despesas'!C20</f>
        <v>-300</v>
      </c>
      <c r="C27" s="51">
        <f>'9 - Despesas'!D20</f>
        <v>-300</v>
      </c>
      <c r="D27" s="51">
        <f>'9 - Despesas'!E20</f>
        <v>-300</v>
      </c>
      <c r="E27" s="51">
        <f>'9 - Despesas'!F20</f>
        <v>-300</v>
      </c>
      <c r="F27" s="51">
        <f>'9 - Despesas'!G20</f>
        <v>-300</v>
      </c>
      <c r="G27" s="51">
        <f>'9 - Despesas'!H20</f>
        <v>-300</v>
      </c>
      <c r="H27" s="51">
        <f>'9 - Despesas'!I20</f>
        <v>-300</v>
      </c>
      <c r="I27" s="51">
        <f>'9 - Despesas'!J20</f>
        <v>-300</v>
      </c>
      <c r="J27" s="51">
        <f>'9 - Despesas'!K20</f>
        <v>-300</v>
      </c>
      <c r="K27" s="51">
        <f>'9 - Despesas'!L20</f>
        <v>-300</v>
      </c>
      <c r="L27" s="51">
        <f>'9 - Despesas'!M20</f>
        <v>-300</v>
      </c>
      <c r="M27" s="51">
        <f>'9 - Despesas'!N20</f>
        <v>-300</v>
      </c>
      <c r="N27" s="51">
        <f t="shared" si="2"/>
        <v>-3600</v>
      </c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5.75" customHeight="1" x14ac:dyDescent="0.25">
      <c r="A28" s="7" t="s">
        <v>231</v>
      </c>
      <c r="B28" s="51" t="e">
        <f>-'10 - Demonstração de Resultado '!C22</f>
        <v>#DIV/0!</v>
      </c>
      <c r="C28" s="51" t="e">
        <f>-'10 - Demonstração de Resultado '!D22</f>
        <v>#DIV/0!</v>
      </c>
      <c r="D28" s="51" t="e">
        <f>-'10 - Demonstração de Resultado '!E22</f>
        <v>#DIV/0!</v>
      </c>
      <c r="E28" s="51" t="e">
        <f>-'10 - Demonstração de Resultado '!F22</f>
        <v>#DIV/0!</v>
      </c>
      <c r="F28" s="51" t="e">
        <f>-'10 - Demonstração de Resultado '!G22</f>
        <v>#DIV/0!</v>
      </c>
      <c r="G28" s="51" t="e">
        <f>-'10 - Demonstração de Resultado '!H22</f>
        <v>#DIV/0!</v>
      </c>
      <c r="H28" s="51" t="e">
        <f>-'10 - Demonstração de Resultado '!I22</f>
        <v>#DIV/0!</v>
      </c>
      <c r="I28" s="51" t="e">
        <f>-'10 - Demonstração de Resultado '!J22</f>
        <v>#DIV/0!</v>
      </c>
      <c r="J28" s="51" t="e">
        <f>-'10 - Demonstração de Resultado '!K22</f>
        <v>#DIV/0!</v>
      </c>
      <c r="K28" s="51" t="e">
        <f>-'10 - Demonstração de Resultado '!L22</f>
        <v>#DIV/0!</v>
      </c>
      <c r="L28" s="51" t="e">
        <f>-'10 - Demonstração de Resultado '!M22</f>
        <v>#DIV/0!</v>
      </c>
      <c r="M28" s="51" t="e">
        <f>-'10 - Demonstração de Resultado '!N22</f>
        <v>#DIV/0!</v>
      </c>
      <c r="N28" s="51" t="e">
        <f t="shared" si="2"/>
        <v>#DIV/0!</v>
      </c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5.75" customHeight="1" x14ac:dyDescent="0.25">
      <c r="A29" s="7" t="s">
        <v>246</v>
      </c>
      <c r="B29" s="51" t="e">
        <f>-'10 - Demonstração de Resultado '!C21</f>
        <v>#DIV/0!</v>
      </c>
      <c r="C29" s="51" t="e">
        <f>-'10 - Demonstração de Resultado '!D21</f>
        <v>#DIV/0!</v>
      </c>
      <c r="D29" s="51" t="e">
        <f>-'10 - Demonstração de Resultado '!E21</f>
        <v>#DIV/0!</v>
      </c>
      <c r="E29" s="51" t="e">
        <f>-'10 - Demonstração de Resultado '!F21</f>
        <v>#DIV/0!</v>
      </c>
      <c r="F29" s="51" t="e">
        <f>-'10 - Demonstração de Resultado '!G21</f>
        <v>#DIV/0!</v>
      </c>
      <c r="G29" s="51" t="e">
        <f>-'10 - Demonstração de Resultado '!H21</f>
        <v>#DIV/0!</v>
      </c>
      <c r="H29" s="51" t="e">
        <f>-'10 - Demonstração de Resultado '!I21</f>
        <v>#DIV/0!</v>
      </c>
      <c r="I29" s="51" t="e">
        <f>-'10 - Demonstração de Resultado '!J21</f>
        <v>#DIV/0!</v>
      </c>
      <c r="J29" s="51" t="e">
        <f>-'10 - Demonstração de Resultado '!K21</f>
        <v>#DIV/0!</v>
      </c>
      <c r="K29" s="51" t="e">
        <f>-'10 - Demonstração de Resultado '!L21</f>
        <v>#DIV/0!</v>
      </c>
      <c r="L29" s="51" t="e">
        <f>-'10 - Demonstração de Resultado '!M21</f>
        <v>#DIV/0!</v>
      </c>
      <c r="M29" s="51" t="e">
        <f>-'10 - Demonstração de Resultado '!N21</f>
        <v>#DIV/0!</v>
      </c>
      <c r="N29" s="51" t="e">
        <f t="shared" si="2"/>
        <v>#DIV/0!</v>
      </c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5.75" customHeight="1" x14ac:dyDescent="0.25">
      <c r="A30" s="7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5.75" customHeight="1" x14ac:dyDescent="0.25">
      <c r="A31" s="50" t="s">
        <v>247</v>
      </c>
      <c r="B31" s="97" t="e">
        <f t="shared" ref="B31:M31" si="3">SUM(B19:B30)</f>
        <v>#DIV/0!</v>
      </c>
      <c r="C31" s="97" t="e">
        <f t="shared" si="3"/>
        <v>#DIV/0!</v>
      </c>
      <c r="D31" s="97" t="e">
        <f t="shared" si="3"/>
        <v>#DIV/0!</v>
      </c>
      <c r="E31" s="97" t="e">
        <f t="shared" si="3"/>
        <v>#DIV/0!</v>
      </c>
      <c r="F31" s="97" t="e">
        <f t="shared" si="3"/>
        <v>#DIV/0!</v>
      </c>
      <c r="G31" s="97" t="e">
        <f t="shared" si="3"/>
        <v>#DIV/0!</v>
      </c>
      <c r="H31" s="97" t="e">
        <f t="shared" si="3"/>
        <v>#DIV/0!</v>
      </c>
      <c r="I31" s="97" t="e">
        <f t="shared" si="3"/>
        <v>#DIV/0!</v>
      </c>
      <c r="J31" s="97" t="e">
        <f t="shared" si="3"/>
        <v>#DIV/0!</v>
      </c>
      <c r="K31" s="97" t="e">
        <f t="shared" si="3"/>
        <v>#DIV/0!</v>
      </c>
      <c r="L31" s="97" t="e">
        <f t="shared" si="3"/>
        <v>#DIV/0!</v>
      </c>
      <c r="M31" s="97" t="e">
        <f t="shared" si="3"/>
        <v>#DIV/0!</v>
      </c>
      <c r="N31" s="97" t="e">
        <f>SUM(B31:M31)</f>
        <v>#DIV/0!</v>
      </c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15.75" customHeight="1" x14ac:dyDescent="0.25">
      <c r="A32" s="7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5.75" customHeight="1" x14ac:dyDescent="0.25">
      <c r="A33" s="50" t="s">
        <v>248</v>
      </c>
      <c r="B33" s="97" t="e">
        <f t="shared" ref="B33:N33" si="4">B15-B31</f>
        <v>#DIV/0!</v>
      </c>
      <c r="C33" s="97" t="e">
        <f t="shared" si="4"/>
        <v>#DIV/0!</v>
      </c>
      <c r="D33" s="97" t="e">
        <f t="shared" si="4"/>
        <v>#DIV/0!</v>
      </c>
      <c r="E33" s="97" t="e">
        <f t="shared" si="4"/>
        <v>#DIV/0!</v>
      </c>
      <c r="F33" s="97" t="e">
        <f t="shared" si="4"/>
        <v>#DIV/0!</v>
      </c>
      <c r="G33" s="97" t="e">
        <f t="shared" si="4"/>
        <v>#DIV/0!</v>
      </c>
      <c r="H33" s="97" t="e">
        <f t="shared" si="4"/>
        <v>#DIV/0!</v>
      </c>
      <c r="I33" s="97" t="e">
        <f t="shared" si="4"/>
        <v>#DIV/0!</v>
      </c>
      <c r="J33" s="97" t="e">
        <f t="shared" si="4"/>
        <v>#DIV/0!</v>
      </c>
      <c r="K33" s="97" t="e">
        <f t="shared" si="4"/>
        <v>#DIV/0!</v>
      </c>
      <c r="L33" s="97" t="e">
        <f t="shared" si="4"/>
        <v>#DIV/0!</v>
      </c>
      <c r="M33" s="97" t="e">
        <f t="shared" si="4"/>
        <v>#DIV/0!</v>
      </c>
      <c r="N33" s="97" t="e">
        <f t="shared" si="4"/>
        <v>#DIV/0!</v>
      </c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15.75" customHeight="1" x14ac:dyDescent="0.25">
      <c r="A34" s="7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5.75" customHeight="1" x14ac:dyDescent="0.25">
      <c r="A35" s="171" t="s">
        <v>249</v>
      </c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5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5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5.75" customHeight="1" x14ac:dyDescent="0.25">
      <c r="A37" s="171" t="s">
        <v>236</v>
      </c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5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5.75" customHeight="1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5.75" customHeight="1" x14ac:dyDescent="0.25">
      <c r="A39" s="53" t="s">
        <v>250</v>
      </c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>
        <f t="shared" ref="N39:N40" si="5">SUM(B39:M39)</f>
        <v>0</v>
      </c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5.75" customHeight="1" x14ac:dyDescent="0.25">
      <c r="A40" s="53" t="s">
        <v>251</v>
      </c>
      <c r="B40" s="53"/>
      <c r="C40" s="53"/>
      <c r="D40" s="53"/>
      <c r="E40" s="53"/>
      <c r="F40" s="53"/>
      <c r="G40" s="53">
        <v>0</v>
      </c>
      <c r="H40" s="53"/>
      <c r="I40" s="53"/>
      <c r="J40" s="53"/>
      <c r="K40" s="53"/>
      <c r="L40" s="53"/>
      <c r="M40" s="53"/>
      <c r="N40" s="53">
        <f t="shared" si="5"/>
        <v>0</v>
      </c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5.75" customHeight="1" x14ac:dyDescent="0.25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 x14ac:dyDescent="0.25">
      <c r="A42" s="53" t="s">
        <v>252</v>
      </c>
      <c r="B42" s="53">
        <f t="shared" ref="B42:M42" si="6">SUM(B39:B41)</f>
        <v>0</v>
      </c>
      <c r="C42" s="53">
        <f t="shared" si="6"/>
        <v>0</v>
      </c>
      <c r="D42" s="53">
        <f t="shared" si="6"/>
        <v>0</v>
      </c>
      <c r="E42" s="53">
        <f t="shared" si="6"/>
        <v>0</v>
      </c>
      <c r="F42" s="53">
        <f t="shared" si="6"/>
        <v>0</v>
      </c>
      <c r="G42" s="53">
        <f t="shared" si="6"/>
        <v>0</v>
      </c>
      <c r="H42" s="53">
        <f t="shared" si="6"/>
        <v>0</v>
      </c>
      <c r="I42" s="53">
        <f t="shared" si="6"/>
        <v>0</v>
      </c>
      <c r="J42" s="53">
        <f t="shared" si="6"/>
        <v>0</v>
      </c>
      <c r="K42" s="53">
        <f t="shared" si="6"/>
        <v>0</v>
      </c>
      <c r="L42" s="53">
        <f t="shared" si="6"/>
        <v>0</v>
      </c>
      <c r="M42" s="53">
        <f t="shared" si="6"/>
        <v>0</v>
      </c>
      <c r="N42" s="53">
        <f>SUM(B42:M42)</f>
        <v>0</v>
      </c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 x14ac:dyDescent="0.25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25">
      <c r="A44" s="174" t="s">
        <v>240</v>
      </c>
      <c r="B44" s="144"/>
      <c r="C44" s="144"/>
      <c r="D44" s="144"/>
      <c r="E44" s="144"/>
      <c r="F44" s="144"/>
      <c r="G44" s="144"/>
      <c r="H44" s="144"/>
      <c r="I44" s="144"/>
      <c r="J44" s="144"/>
      <c r="K44" s="144"/>
      <c r="L44" s="144"/>
      <c r="M44" s="144"/>
      <c r="N44" s="145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 x14ac:dyDescent="0.25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25">
      <c r="A46" s="53" t="s">
        <v>253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>
        <f t="shared" ref="N46:N47" si="7">SUM(B46:M46)</f>
        <v>0</v>
      </c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25">
      <c r="A47" s="53" t="s">
        <v>254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>
        <f t="shared" si="7"/>
        <v>0</v>
      </c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 x14ac:dyDescent="0.25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 x14ac:dyDescent="0.25">
      <c r="A49" s="53" t="s">
        <v>255</v>
      </c>
      <c r="B49" s="53">
        <f t="shared" ref="B49:M49" si="8">SUM(B46:B48)</f>
        <v>0</v>
      </c>
      <c r="C49" s="53">
        <f t="shared" si="8"/>
        <v>0</v>
      </c>
      <c r="D49" s="53">
        <f t="shared" si="8"/>
        <v>0</v>
      </c>
      <c r="E49" s="53">
        <f t="shared" si="8"/>
        <v>0</v>
      </c>
      <c r="F49" s="53">
        <f t="shared" si="8"/>
        <v>0</v>
      </c>
      <c r="G49" s="53">
        <f t="shared" si="8"/>
        <v>0</v>
      </c>
      <c r="H49" s="53">
        <f t="shared" si="8"/>
        <v>0</v>
      </c>
      <c r="I49" s="53">
        <f t="shared" si="8"/>
        <v>0</v>
      </c>
      <c r="J49" s="53">
        <f t="shared" si="8"/>
        <v>0</v>
      </c>
      <c r="K49" s="53">
        <f t="shared" si="8"/>
        <v>0</v>
      </c>
      <c r="L49" s="53">
        <f t="shared" si="8"/>
        <v>0</v>
      </c>
      <c r="M49" s="53">
        <f t="shared" si="8"/>
        <v>0</v>
      </c>
      <c r="N49" s="53">
        <f>SUM(B49:M49)</f>
        <v>0</v>
      </c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 x14ac:dyDescent="0.25">
      <c r="A51" s="7" t="s">
        <v>256</v>
      </c>
      <c r="B51" s="53">
        <f t="shared" ref="B51:N51" si="9">B42-B49</f>
        <v>0</v>
      </c>
      <c r="C51" s="53">
        <f t="shared" si="9"/>
        <v>0</v>
      </c>
      <c r="D51" s="53">
        <f t="shared" si="9"/>
        <v>0</v>
      </c>
      <c r="E51" s="53">
        <f t="shared" si="9"/>
        <v>0</v>
      </c>
      <c r="F51" s="53">
        <f t="shared" si="9"/>
        <v>0</v>
      </c>
      <c r="G51" s="53">
        <f t="shared" si="9"/>
        <v>0</v>
      </c>
      <c r="H51" s="53">
        <f t="shared" si="9"/>
        <v>0</v>
      </c>
      <c r="I51" s="53">
        <f t="shared" si="9"/>
        <v>0</v>
      </c>
      <c r="J51" s="53">
        <f t="shared" si="9"/>
        <v>0</v>
      </c>
      <c r="K51" s="53">
        <f t="shared" si="9"/>
        <v>0</v>
      </c>
      <c r="L51" s="53">
        <f t="shared" si="9"/>
        <v>0</v>
      </c>
      <c r="M51" s="53">
        <f t="shared" si="9"/>
        <v>0</v>
      </c>
      <c r="N51" s="53">
        <f t="shared" si="9"/>
        <v>0</v>
      </c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25">
      <c r="A53" s="97" t="s">
        <v>257</v>
      </c>
      <c r="B53" s="97" t="e">
        <f t="shared" ref="B53:N53" si="10">B5+B33+B51</f>
        <v>#DIV/0!</v>
      </c>
      <c r="C53" s="97" t="e">
        <f t="shared" si="10"/>
        <v>#DIV/0!</v>
      </c>
      <c r="D53" s="97" t="e">
        <f t="shared" si="10"/>
        <v>#DIV/0!</v>
      </c>
      <c r="E53" s="97" t="e">
        <f t="shared" si="10"/>
        <v>#DIV/0!</v>
      </c>
      <c r="F53" s="97" t="e">
        <f t="shared" si="10"/>
        <v>#DIV/0!</v>
      </c>
      <c r="G53" s="97" t="e">
        <f t="shared" si="10"/>
        <v>#DIV/0!</v>
      </c>
      <c r="H53" s="97" t="e">
        <f t="shared" si="10"/>
        <v>#DIV/0!</v>
      </c>
      <c r="I53" s="97" t="e">
        <f t="shared" si="10"/>
        <v>#DIV/0!</v>
      </c>
      <c r="J53" s="97" t="e">
        <f t="shared" si="10"/>
        <v>#DIV/0!</v>
      </c>
      <c r="K53" s="97" t="e">
        <f t="shared" si="10"/>
        <v>#DIV/0!</v>
      </c>
      <c r="L53" s="97" t="e">
        <f t="shared" si="10"/>
        <v>#DIV/0!</v>
      </c>
      <c r="M53" s="97" t="e">
        <f t="shared" si="10"/>
        <v>#DIV/0!</v>
      </c>
      <c r="N53" s="97" t="e">
        <f t="shared" si="10"/>
        <v>#DIV/0!</v>
      </c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2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25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2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2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25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25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25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25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25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25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25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25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25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25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25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25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25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2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25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25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25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25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25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25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25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25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25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25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25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25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25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25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25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25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25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25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25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25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25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25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25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25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25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25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25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25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25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25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25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25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25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25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25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25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25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25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25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25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25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25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25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25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25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25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25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25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25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25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25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25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25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25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25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25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25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25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25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25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25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25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25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25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25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25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25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25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25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25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25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25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25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25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25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25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25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25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25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25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25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25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25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25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25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25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25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25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25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25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25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25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25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25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25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25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25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25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25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25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25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25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25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25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25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25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25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25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25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25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25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25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25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25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25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25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25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25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25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25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25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25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25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25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25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25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25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25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25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25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25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25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25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25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25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25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25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25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25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25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25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25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25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25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25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25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25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25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25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25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25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25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25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25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25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25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25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25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25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25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25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25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25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25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25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25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25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25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25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25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25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25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25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25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25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25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25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25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25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25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25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25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25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25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25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25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25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25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25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25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25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25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25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25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25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25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25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25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25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25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25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25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25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25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25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25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25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25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25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25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25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25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25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25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25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25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25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25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25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25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25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25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25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25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25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25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25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25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25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25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25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25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25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25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25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25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25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25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25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25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25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25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25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25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25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25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25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25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25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25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25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25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25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25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25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25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25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25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25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25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25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25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25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25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25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25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25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25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25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25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25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25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25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25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25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25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25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25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25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25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25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25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25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25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25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25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25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25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25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25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25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25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25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25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25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25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25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25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25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25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25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25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25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25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25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25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25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25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25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25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25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25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25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25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25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25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25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25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25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25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25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25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25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25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25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25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25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25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25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25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25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25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25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25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25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25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25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25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25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25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25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25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25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25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25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25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25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25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25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25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25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25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25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25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25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25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25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25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25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25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25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25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25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25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25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25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25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25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25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25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25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25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25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25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25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25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25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25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25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25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25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25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25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25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25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25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25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25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25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25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25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25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25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25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25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25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25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25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25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25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25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25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25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25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25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25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25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25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25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25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25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25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25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25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25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25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25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25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25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25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25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25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25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25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25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25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25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25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25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25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25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25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25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25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25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25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25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25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25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25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25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25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25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25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25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25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25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25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25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25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25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25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25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25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25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25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25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25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25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25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25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25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25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25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25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25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25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25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25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25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25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25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25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25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25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25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25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25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25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25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25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25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25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25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25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25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25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25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25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25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25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25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25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25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25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25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25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25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25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25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25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25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25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25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25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25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25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25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25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25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25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25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25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25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25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25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25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25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25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25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25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25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25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25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25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25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25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25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25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25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25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25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25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25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25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25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25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25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25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25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25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25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25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25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25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25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25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25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25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25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25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25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25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25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25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25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25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25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25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25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25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25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25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25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25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25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25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25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25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25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25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25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25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25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25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25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25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25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25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25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25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25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25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25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25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25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25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25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25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25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25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25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25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25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25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25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25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25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25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25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25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25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25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25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25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25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25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25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25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25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25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25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25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25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25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25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25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25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25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25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25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25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25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25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25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25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25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25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25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25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25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25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25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25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25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25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25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25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25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25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25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25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25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25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25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25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25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25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25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25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25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25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25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25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25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25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25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25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25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25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25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25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25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25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25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25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25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25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25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25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25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25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25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25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25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25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25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25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25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25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25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25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25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25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25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25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25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25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25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25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25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25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25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25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25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25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25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25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25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25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25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25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25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25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25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25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25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25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25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25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25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25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25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25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25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25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25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25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25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25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25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25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25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25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25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25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25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25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25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25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25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25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25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25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25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25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25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25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25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25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25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25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25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25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25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25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25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25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25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25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25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25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25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25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25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25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25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25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25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25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25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25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25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25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25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25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25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25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25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25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25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25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25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25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25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25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25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25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25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25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25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25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25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25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25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25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25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25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25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25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25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25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 x14ac:dyDescent="0.25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 x14ac:dyDescent="0.25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 x14ac:dyDescent="0.25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15.75" customHeight="1" x14ac:dyDescent="0.25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15.75" customHeight="1" x14ac:dyDescent="0.25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15.75" customHeight="1" x14ac:dyDescent="0.25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7">
    <mergeCell ref="A37:N37"/>
    <mergeCell ref="A44:N44"/>
    <mergeCell ref="A1:N1"/>
    <mergeCell ref="A7:N7"/>
    <mergeCell ref="A9:N9"/>
    <mergeCell ref="A17:N17"/>
    <mergeCell ref="A35:N35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998"/>
  <sheetViews>
    <sheetView workbookViewId="0"/>
  </sheetViews>
  <sheetFormatPr defaultColWidth="14.42578125" defaultRowHeight="15" customHeight="1" x14ac:dyDescent="0.25"/>
  <cols>
    <col min="1" max="1" width="8.28515625" customWidth="1"/>
    <col min="2" max="2" width="13.42578125" customWidth="1"/>
    <col min="3" max="3" width="20.7109375" customWidth="1"/>
    <col min="4" max="5" width="14" customWidth="1"/>
    <col min="6" max="6" width="9.28515625" customWidth="1"/>
    <col min="7" max="8" width="13.42578125" customWidth="1"/>
    <col min="9" max="10" width="14.28515625" customWidth="1"/>
    <col min="11" max="11" width="13.42578125" customWidth="1"/>
    <col min="12" max="26" width="8" customWidth="1"/>
  </cols>
  <sheetData>
    <row r="1" spans="1:26" ht="15.75" customHeight="1" x14ac:dyDescent="0.25">
      <c r="A1" s="175" t="s">
        <v>258</v>
      </c>
      <c r="B1" s="162"/>
      <c r="C1" s="162"/>
      <c r="D1" s="162"/>
      <c r="E1" s="162"/>
      <c r="F1" s="162"/>
      <c r="G1" s="162"/>
      <c r="H1" s="162"/>
      <c r="I1" s="162"/>
      <c r="J1" s="163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5.75" x14ac:dyDescent="0.25">
      <c r="A2" s="124"/>
      <c r="B2" s="125"/>
      <c r="C2" s="125"/>
      <c r="D2" s="125"/>
      <c r="E2" s="125"/>
      <c r="F2" s="125"/>
      <c r="G2" s="125"/>
      <c r="H2" s="125"/>
      <c r="I2" s="176" t="s">
        <v>259</v>
      </c>
      <c r="J2" s="166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15.75" customHeight="1" x14ac:dyDescent="0.25">
      <c r="A3" s="177" t="s">
        <v>260</v>
      </c>
      <c r="B3" s="165"/>
      <c r="C3" s="166"/>
      <c r="D3" s="126">
        <v>2025</v>
      </c>
      <c r="E3" s="126">
        <v>2024</v>
      </c>
      <c r="F3" s="177" t="s">
        <v>261</v>
      </c>
      <c r="G3" s="165"/>
      <c r="H3" s="166"/>
      <c r="I3" s="127">
        <v>2025</v>
      </c>
      <c r="J3" s="126">
        <v>2024</v>
      </c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15.75" customHeight="1" x14ac:dyDescent="0.25">
      <c r="A4" s="128" t="s">
        <v>262</v>
      </c>
      <c r="B4" s="10"/>
      <c r="C4" s="10"/>
      <c r="D4" s="129"/>
      <c r="E4" s="129"/>
      <c r="F4" s="32" t="s">
        <v>263</v>
      </c>
      <c r="G4" s="10"/>
      <c r="H4" s="10"/>
      <c r="I4" s="129"/>
      <c r="J4" s="129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5.75" x14ac:dyDescent="0.25">
      <c r="A5" s="130"/>
      <c r="B5" s="10"/>
      <c r="C5" s="10"/>
      <c r="D5" s="131"/>
      <c r="E5" s="131"/>
      <c r="F5" s="10"/>
      <c r="G5" s="10"/>
      <c r="H5" s="10"/>
      <c r="I5" s="131"/>
      <c r="J5" s="131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5.75" x14ac:dyDescent="0.25">
      <c r="A6" s="130"/>
      <c r="B6" s="10" t="s">
        <v>264</v>
      </c>
      <c r="C6" s="10"/>
      <c r="D6" s="131" t="e">
        <f>'11 - Demonstração de Fluxo de C'!N53</f>
        <v>#DIV/0!</v>
      </c>
      <c r="E6" s="131">
        <v>10000</v>
      </c>
      <c r="F6" s="10"/>
      <c r="G6" s="10" t="s">
        <v>265</v>
      </c>
      <c r="H6" s="10"/>
      <c r="I6" s="131">
        <f>'5 - Orçamento de Compras MP'!O76</f>
        <v>0</v>
      </c>
      <c r="J6" s="131">
        <f>'5 - Orçamento de Compras MP'!C60+'5 - Orçamento de Compras MP'!D60+'5 - Orçamento de Compras MP'!E60</f>
        <v>80000</v>
      </c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5.75" x14ac:dyDescent="0.25">
      <c r="A7" s="130"/>
      <c r="B7" s="10" t="s">
        <v>266</v>
      </c>
      <c r="C7" s="10"/>
      <c r="D7" s="131">
        <f>'1 - Orçamento de Vendas'!O82</f>
        <v>0</v>
      </c>
      <c r="E7" s="131">
        <f>'1 - Orçamento de Vendas'!C66+'1 - Orçamento de Vendas'!D66</f>
        <v>170000</v>
      </c>
      <c r="F7" s="10"/>
      <c r="G7" s="10" t="s">
        <v>267</v>
      </c>
      <c r="H7" s="10"/>
      <c r="I7" s="131">
        <f>'6 - Orçamento de Mão de Obra Di'!N16+'7 - Custos indiretos de fabrica'!M5+'9 - Despesas'!N5+'9 - Despesas'!N10</f>
        <v>2400</v>
      </c>
      <c r="J7" s="131">
        <f>'6 - Orçamento de Mão de Obra Di'!C16+'7 - Custos indiretos de fabrica'!B5+'9 - Despesas'!C5+'9 - Despesas'!C10</f>
        <v>2400</v>
      </c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5.75" x14ac:dyDescent="0.25">
      <c r="A8" s="130"/>
      <c r="B8" s="10" t="s">
        <v>268</v>
      </c>
      <c r="C8" s="10"/>
      <c r="D8" s="131" t="e">
        <f>'5 - Orçamento de Compras MP'!N51</f>
        <v>#DIV/0!</v>
      </c>
      <c r="E8" s="131">
        <f>'5 - Orçamento de Compras MP'!C46</f>
        <v>0</v>
      </c>
      <c r="F8" s="10"/>
      <c r="G8" s="10" t="s">
        <v>269</v>
      </c>
      <c r="H8" s="10"/>
      <c r="I8" s="131">
        <f>'1 - Orçamento de Vendas'!N57-'5 - Orçamento de Compras MP'!N48</f>
        <v>0</v>
      </c>
      <c r="J8" s="131">
        <f>'1 - Orçamento de Vendas'!B57-'5 - Orçamento de Compras MP'!B48</f>
        <v>0</v>
      </c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15.75" x14ac:dyDescent="0.25">
      <c r="A9" s="130"/>
      <c r="B9" s="10" t="s">
        <v>270</v>
      </c>
      <c r="C9" s="10"/>
      <c r="D9" s="131" t="e">
        <f>'8 - Custo Unitário dos produtos'!M24</f>
        <v>#DIV/0!</v>
      </c>
      <c r="E9" s="131">
        <v>0</v>
      </c>
      <c r="F9" s="10"/>
      <c r="G9" s="10" t="s">
        <v>271</v>
      </c>
      <c r="H9" s="10"/>
      <c r="I9" s="131" t="e">
        <f>-('10 - Demonstração de Resultado '!N21+'10 - Demonstração de Resultado '!N22)</f>
        <v>#DIV/0!</v>
      </c>
      <c r="J9" s="131" t="e">
        <f>'11 - Demonstração de Fluxo de C'!B28+'11 - Demonstração de Fluxo de C'!B29</f>
        <v>#DIV/0!</v>
      </c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5.75" x14ac:dyDescent="0.25">
      <c r="A10" s="130"/>
      <c r="B10" s="10"/>
      <c r="C10" s="10"/>
      <c r="D10" s="132"/>
      <c r="E10" s="132"/>
      <c r="F10" s="10"/>
      <c r="G10" s="10"/>
      <c r="H10" s="10"/>
      <c r="I10" s="132"/>
      <c r="J10" s="132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5.75" customHeight="1" x14ac:dyDescent="0.25">
      <c r="A11" s="128" t="s">
        <v>272</v>
      </c>
      <c r="B11" s="10"/>
      <c r="C11" s="10"/>
      <c r="D11" s="133" t="e">
        <f t="shared" ref="D11:E11" si="0">SUM(D6:D9)</f>
        <v>#DIV/0!</v>
      </c>
      <c r="E11" s="133">
        <f t="shared" si="0"/>
        <v>180000</v>
      </c>
      <c r="F11" s="32" t="s">
        <v>272</v>
      </c>
      <c r="G11" s="10"/>
      <c r="H11" s="10"/>
      <c r="I11" s="134" t="e">
        <f t="shared" ref="I11:J11" si="1">SUM(I6:I9)</f>
        <v>#DIV/0!</v>
      </c>
      <c r="J11" s="134" t="e">
        <f t="shared" si="1"/>
        <v>#DIV/0!</v>
      </c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5.75" x14ac:dyDescent="0.25">
      <c r="A12" s="130"/>
      <c r="B12" s="10"/>
      <c r="C12" s="10"/>
      <c r="D12" s="131"/>
      <c r="E12" s="131"/>
      <c r="F12" s="10"/>
      <c r="G12" s="10"/>
      <c r="H12" s="10"/>
      <c r="I12" s="131"/>
      <c r="J12" s="131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5.75" customHeight="1" x14ac:dyDescent="0.25">
      <c r="A13" s="128" t="s">
        <v>273</v>
      </c>
      <c r="B13" s="10"/>
      <c r="C13" s="10"/>
      <c r="D13" s="131"/>
      <c r="E13" s="131"/>
      <c r="F13" s="32" t="s">
        <v>274</v>
      </c>
      <c r="G13" s="10"/>
      <c r="H13" s="10"/>
      <c r="I13" s="131"/>
      <c r="J13" s="131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15.75" x14ac:dyDescent="0.25">
      <c r="A14" s="130"/>
      <c r="B14" s="10"/>
      <c r="C14" s="10"/>
      <c r="D14" s="131"/>
      <c r="E14" s="131"/>
      <c r="F14" s="10"/>
      <c r="G14" s="10"/>
      <c r="H14" s="10"/>
      <c r="I14" s="131"/>
      <c r="J14" s="131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5.75" customHeight="1" x14ac:dyDescent="0.25">
      <c r="A15" s="128"/>
      <c r="B15" s="10" t="s">
        <v>275</v>
      </c>
      <c r="C15" s="10"/>
      <c r="D15" s="131">
        <v>0</v>
      </c>
      <c r="E15" s="131">
        <v>0</v>
      </c>
      <c r="F15" s="32"/>
      <c r="G15" s="10" t="s">
        <v>276</v>
      </c>
      <c r="H15" s="10"/>
      <c r="I15" s="131">
        <f>'11 - Demonstração de Fluxo de C'!G42</f>
        <v>0</v>
      </c>
      <c r="J15" s="131">
        <v>0</v>
      </c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5.75" x14ac:dyDescent="0.25">
      <c r="A16" s="130"/>
      <c r="B16" s="10" t="s">
        <v>277</v>
      </c>
      <c r="C16" s="10"/>
      <c r="D16" s="131">
        <v>10000</v>
      </c>
      <c r="E16" s="131">
        <v>10000</v>
      </c>
      <c r="F16" s="10"/>
      <c r="G16" s="10"/>
      <c r="H16" s="10"/>
      <c r="I16" s="132"/>
      <c r="J16" s="132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5.75" customHeight="1" x14ac:dyDescent="0.25">
      <c r="A17" s="130"/>
      <c r="B17" s="10" t="s">
        <v>278</v>
      </c>
      <c r="C17" s="10"/>
      <c r="D17" s="131">
        <f>(E17+'11 - Demonstração de Fluxo de C'!G46)-'7 - Custos indiretos de fabrica'!N4-'9 - Despesas'!O11</f>
        <v>300000</v>
      </c>
      <c r="E17" s="131">
        <v>300000</v>
      </c>
      <c r="F17" s="32" t="s">
        <v>279</v>
      </c>
      <c r="G17" s="10"/>
      <c r="H17" s="10"/>
      <c r="I17" s="134">
        <f t="shared" ref="I17:J17" si="2">SUM(I12:I16)</f>
        <v>0</v>
      </c>
      <c r="J17" s="134">
        <f t="shared" si="2"/>
        <v>0</v>
      </c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5.75" customHeight="1" x14ac:dyDescent="0.25">
      <c r="A18" s="128"/>
      <c r="B18" s="10" t="s">
        <v>280</v>
      </c>
      <c r="C18" s="10"/>
      <c r="D18" s="131">
        <v>30269.71</v>
      </c>
      <c r="E18" s="131">
        <v>3000</v>
      </c>
      <c r="F18" s="10"/>
      <c r="G18" s="10"/>
      <c r="H18" s="10"/>
      <c r="I18" s="131"/>
      <c r="J18" s="135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5.75" customHeight="1" x14ac:dyDescent="0.25">
      <c r="A19" s="130"/>
      <c r="B19" s="10"/>
      <c r="C19" s="10"/>
      <c r="D19" s="132"/>
      <c r="E19" s="132"/>
      <c r="F19" s="32" t="s">
        <v>281</v>
      </c>
      <c r="G19" s="10"/>
      <c r="H19" s="10"/>
      <c r="I19" s="131"/>
      <c r="J19" s="135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5.75" customHeight="1" x14ac:dyDescent="0.25">
      <c r="A20" s="128" t="s">
        <v>282</v>
      </c>
      <c r="B20" s="32"/>
      <c r="C20" s="10"/>
      <c r="D20" s="133">
        <f t="shared" ref="D20:E20" si="3">SUM(D15:D19)</f>
        <v>340269.71</v>
      </c>
      <c r="E20" s="133">
        <f t="shared" si="3"/>
        <v>313000</v>
      </c>
      <c r="F20" s="10"/>
      <c r="G20" s="10"/>
      <c r="H20" s="10"/>
      <c r="I20" s="131"/>
      <c r="J20" s="135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5.75" customHeight="1" x14ac:dyDescent="0.25">
      <c r="A21" s="130"/>
      <c r="B21" s="10"/>
      <c r="C21" s="10"/>
      <c r="D21" s="131"/>
      <c r="E21" s="131"/>
      <c r="F21" s="10"/>
      <c r="G21" s="10" t="s">
        <v>283</v>
      </c>
      <c r="H21" s="10"/>
      <c r="I21" s="131">
        <f t="shared" ref="I21:I22" si="4">J21</f>
        <v>290422.03000000003</v>
      </c>
      <c r="J21" s="10">
        <v>290422.03000000003</v>
      </c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5.75" customHeight="1" x14ac:dyDescent="0.25">
      <c r="A22" s="130"/>
      <c r="B22" s="136"/>
      <c r="C22" s="136"/>
      <c r="D22" s="131"/>
      <c r="E22" s="131"/>
      <c r="F22" s="10"/>
      <c r="G22" s="10" t="s">
        <v>284</v>
      </c>
      <c r="H22" s="10"/>
      <c r="I22" s="131">
        <f t="shared" si="4"/>
        <v>92314.712222222181</v>
      </c>
      <c r="J22" s="40">
        <v>92314.712222222181</v>
      </c>
      <c r="K22" s="40"/>
      <c r="L22" s="10"/>
      <c r="M22" s="10"/>
      <c r="N22" s="4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5.75" customHeight="1" x14ac:dyDescent="0.25">
      <c r="A23" s="130"/>
      <c r="B23" s="136"/>
      <c r="C23" s="136"/>
      <c r="D23" s="131"/>
      <c r="E23" s="131"/>
      <c r="F23" s="10"/>
      <c r="G23" s="10" t="s">
        <v>285</v>
      </c>
      <c r="H23" s="10"/>
      <c r="I23" s="131" t="e">
        <f>'10 - Demonstração de Resultado '!O24</f>
        <v>#DIV/0!</v>
      </c>
      <c r="J23" s="135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15.75" customHeight="1" x14ac:dyDescent="0.25">
      <c r="A24" s="130"/>
      <c r="B24" s="136"/>
      <c r="C24" s="136"/>
      <c r="D24" s="131"/>
      <c r="E24" s="137"/>
      <c r="F24" s="10"/>
      <c r="G24" s="10"/>
      <c r="H24" s="10"/>
      <c r="I24" s="132"/>
      <c r="J24" s="138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5.75" customHeight="1" x14ac:dyDescent="0.25">
      <c r="A25" s="130"/>
      <c r="B25" s="136"/>
      <c r="C25" s="136"/>
      <c r="D25" s="131"/>
      <c r="E25" s="131"/>
      <c r="F25" s="32" t="s">
        <v>286</v>
      </c>
      <c r="G25" s="10"/>
      <c r="H25" s="10"/>
      <c r="I25" s="134" t="e">
        <f t="shared" ref="I25:J25" si="5">SUM(I21:I23)</f>
        <v>#DIV/0!</v>
      </c>
      <c r="J25" s="134">
        <f t="shared" si="5"/>
        <v>382736.74222222221</v>
      </c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5.75" customHeight="1" x14ac:dyDescent="0.25">
      <c r="A26" s="130"/>
      <c r="B26" s="10"/>
      <c r="C26" s="10"/>
      <c r="D26" s="139"/>
      <c r="E26" s="139"/>
      <c r="F26" s="10"/>
      <c r="G26" s="10"/>
      <c r="H26" s="10"/>
      <c r="I26" s="139"/>
      <c r="J26" s="14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6.5" customHeight="1" x14ac:dyDescent="0.25">
      <c r="A27" s="128" t="s">
        <v>287</v>
      </c>
      <c r="B27" s="10"/>
      <c r="C27" s="10"/>
      <c r="D27" s="134" t="e">
        <f t="shared" ref="D27:E27" si="6">D11+D20</f>
        <v>#DIV/0!</v>
      </c>
      <c r="E27" s="134">
        <f t="shared" si="6"/>
        <v>493000</v>
      </c>
      <c r="F27" s="32" t="s">
        <v>288</v>
      </c>
      <c r="G27" s="10"/>
      <c r="H27" s="10"/>
      <c r="I27" s="134" t="e">
        <f t="shared" ref="I27:J27" si="7">I11+I17+I25</f>
        <v>#DIV/0!</v>
      </c>
      <c r="J27" s="134" t="e">
        <f t="shared" si="7"/>
        <v>#DIV/0!</v>
      </c>
      <c r="K27" s="4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5.75" customHeight="1" x14ac:dyDescent="0.25">
      <c r="A28" s="141"/>
      <c r="B28" s="142"/>
      <c r="C28" s="142"/>
      <c r="D28" s="132"/>
      <c r="E28" s="132"/>
      <c r="F28" s="142"/>
      <c r="G28" s="142"/>
      <c r="H28" s="142"/>
      <c r="I28" s="132"/>
      <c r="J28" s="138"/>
      <c r="K28" s="10"/>
      <c r="L28" s="10"/>
      <c r="M28" s="10"/>
      <c r="N28" s="10"/>
      <c r="O28" s="4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5.75" customHeight="1" x14ac:dyDescent="0.25">
      <c r="A29" s="10"/>
      <c r="B29" s="10"/>
      <c r="C29" s="10"/>
      <c r="D29" s="10"/>
      <c r="E29" s="10"/>
      <c r="F29" s="10"/>
      <c r="G29" s="10"/>
      <c r="H29" s="10"/>
      <c r="I29" s="4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5.75" customHeight="1" x14ac:dyDescent="0.25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5.75" customHeight="1" x14ac:dyDescent="0.25">
      <c r="A31" s="10"/>
      <c r="B31" s="10"/>
      <c r="C31" s="10"/>
      <c r="D31" s="10"/>
      <c r="E31" s="10"/>
      <c r="F31" s="10"/>
      <c r="G31" s="10"/>
      <c r="H31" s="10"/>
      <c r="I31" s="40"/>
      <c r="J31" s="10"/>
      <c r="K31" s="4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5.75" customHeight="1" x14ac:dyDescent="0.25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5.7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5.75" customHeight="1" x14ac:dyDescent="0.2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5.75" customHeight="1" x14ac:dyDescent="0.2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5.75" customHeight="1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5.75" customHeight="1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5.75" customHeight="1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5.75" customHeight="1" x14ac:dyDescent="0.2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5.75" customHeight="1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5.75" customHeight="1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 x14ac:dyDescent="0.2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2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2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25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2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2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25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25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25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25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25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25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25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25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25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25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25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25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25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2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25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25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25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25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25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25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25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25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25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25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25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25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25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25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25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25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25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25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25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25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25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25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25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25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25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25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25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25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25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25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25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25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25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25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25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25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25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25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25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25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25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25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25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25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25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25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25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25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25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25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25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25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25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25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25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25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25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25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25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25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25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25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25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25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25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25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25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25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25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25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25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25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25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25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25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25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25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25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25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25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25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25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25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25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25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25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25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25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25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25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25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25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25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25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25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25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25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25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25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25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25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25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25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25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25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25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25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25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25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25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25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25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25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25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25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25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25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25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25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25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25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25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25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25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25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25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25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25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25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25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25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25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25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25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25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25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25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25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25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25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25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25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25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25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25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25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25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25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25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25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25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25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25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25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25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25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25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25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25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25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25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25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25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25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25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25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25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25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25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25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25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25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25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25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25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25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25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25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25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25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25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25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25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25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25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25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25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25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25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25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25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25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25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25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25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25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25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25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25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25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25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25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25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25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25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25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25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25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25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25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25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25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25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25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25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25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25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25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25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25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25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25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25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25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25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25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25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25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25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25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25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25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25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25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25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25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25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25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25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25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25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25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25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25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25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25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25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25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25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25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25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25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25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25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25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25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25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25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25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25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25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25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25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25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25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25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25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25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25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25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25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25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25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25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25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25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25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25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25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25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25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25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25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25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25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25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25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25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25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25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25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25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25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25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25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25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25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25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25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25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25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25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25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25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25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25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25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25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25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25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25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25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25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25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25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25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25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25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25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25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25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25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25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25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25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25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25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25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25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25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25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25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25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25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25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25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25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25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25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25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25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25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25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25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25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25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25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25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25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25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25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25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25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25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25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25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25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25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25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25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25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25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25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25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25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25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25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25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25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25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25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25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25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25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25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25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25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25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25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25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25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25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25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25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25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25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25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25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25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25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25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25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25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25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25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25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25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25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25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25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25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25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25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25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25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25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25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25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25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25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25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25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25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25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25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25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25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25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25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25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25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25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25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25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25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25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25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25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25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25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25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25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25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25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25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25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25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25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25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25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25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25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25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25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25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25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25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25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25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25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25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25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25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25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25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25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25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25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25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25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25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25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25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25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25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25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25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25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25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25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25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25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25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25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25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25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25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25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25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25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25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25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25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25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25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25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25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25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25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25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25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25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25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25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25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25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25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25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25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25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25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25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25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25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25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25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25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25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25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25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25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25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25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25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25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25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25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25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25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25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25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25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25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25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25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25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25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25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25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25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25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25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25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25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25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25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25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25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25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25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25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25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25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25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25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25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25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25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25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25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25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25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25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25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25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25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25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25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25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25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25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25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25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25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25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25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25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25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25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25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25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25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25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25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25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25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25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25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25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25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25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25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25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25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25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25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25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25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25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25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25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25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25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25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25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25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25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25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25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25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25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25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25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25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25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25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25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25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25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25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25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25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25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25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25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25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25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25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25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25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25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25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25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25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25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25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25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25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25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25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25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25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25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25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25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25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25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25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25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25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25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25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25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25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25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25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25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25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25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25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25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25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25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25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25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25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25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25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25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25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25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25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25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25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25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25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25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25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25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25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25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25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25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25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25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25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25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25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25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25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25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25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25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25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25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25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25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25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25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25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25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25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25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25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25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25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25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25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25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25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25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25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25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25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25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25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25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25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25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25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25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25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25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25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25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25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25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25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25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25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25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25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25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25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25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25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25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25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25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25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25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25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25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25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25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25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25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25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25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25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25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25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25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25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25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25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25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25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25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25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25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25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25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25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25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25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25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25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25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25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25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25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25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25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25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25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25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25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25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25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25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25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25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25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25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25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25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25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25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25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25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25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25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25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25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25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25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25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25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25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25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25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 x14ac:dyDescent="0.25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 x14ac:dyDescent="0.25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 x14ac:dyDescent="0.25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15.75" customHeight="1" x14ac:dyDescent="0.25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</sheetData>
  <mergeCells count="4">
    <mergeCell ref="A1:J1"/>
    <mergeCell ref="I2:J2"/>
    <mergeCell ref="A3:C3"/>
    <mergeCell ref="F3:H3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7"/>
  <sheetViews>
    <sheetView workbookViewId="0"/>
  </sheetViews>
  <sheetFormatPr defaultColWidth="14.42578125" defaultRowHeight="15" customHeight="1" x14ac:dyDescent="0.25"/>
  <cols>
    <col min="1" max="1" width="74.85546875" customWidth="1"/>
    <col min="2" max="2" width="14.85546875" customWidth="1"/>
    <col min="3" max="4" width="13.7109375" customWidth="1"/>
    <col min="5" max="7" width="14.85546875" customWidth="1"/>
    <col min="8" max="8" width="14.7109375" customWidth="1"/>
    <col min="9" max="14" width="14.85546875" customWidth="1"/>
    <col min="15" max="15" width="16.5703125" customWidth="1"/>
    <col min="16" max="16" width="11.5703125" customWidth="1"/>
    <col min="17" max="26" width="8" customWidth="1"/>
  </cols>
  <sheetData>
    <row r="1" spans="1:26" ht="15.75" customHeight="1" x14ac:dyDescent="0.25">
      <c r="A1" s="1" t="s">
        <v>0</v>
      </c>
      <c r="B1" s="1"/>
      <c r="C1" s="2">
        <v>46023</v>
      </c>
      <c r="D1" s="2">
        <v>46054</v>
      </c>
      <c r="E1" s="2">
        <v>46082</v>
      </c>
      <c r="F1" s="2">
        <v>46113</v>
      </c>
      <c r="G1" s="2">
        <v>46143</v>
      </c>
      <c r="H1" s="2">
        <v>46174</v>
      </c>
      <c r="I1" s="2">
        <v>46204</v>
      </c>
      <c r="J1" s="2">
        <v>46235</v>
      </c>
      <c r="K1" s="2">
        <v>46266</v>
      </c>
      <c r="L1" s="2">
        <v>46296</v>
      </c>
      <c r="M1" s="2">
        <v>46327</v>
      </c>
      <c r="N1" s="2">
        <v>46357</v>
      </c>
      <c r="O1" s="1" t="s">
        <v>1</v>
      </c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8.75" customHeight="1" x14ac:dyDescent="0.3">
      <c r="A2" s="150" t="s">
        <v>2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5"/>
      <c r="P2" s="4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5.75" customHeight="1" x14ac:dyDescent="0.25">
      <c r="A3" s="143" t="s">
        <v>3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5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5.75" customHeight="1" x14ac:dyDescent="0.25">
      <c r="A4" s="7" t="s">
        <v>4</v>
      </c>
      <c r="B4" s="7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9">
        <f>SUM(C4:N4)</f>
        <v>0</v>
      </c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5.75" customHeight="1" x14ac:dyDescent="0.25">
      <c r="A5" s="7" t="s">
        <v>5</v>
      </c>
      <c r="B5" s="7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2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5.75" customHeight="1" x14ac:dyDescent="0.25">
      <c r="A6" s="147" t="s">
        <v>6</v>
      </c>
      <c r="B6" s="145"/>
      <c r="C6" s="13">
        <f t="shared" ref="C6:N6" si="0">C4*C5</f>
        <v>0</v>
      </c>
      <c r="D6" s="13">
        <f t="shared" si="0"/>
        <v>0</v>
      </c>
      <c r="E6" s="13">
        <f t="shared" si="0"/>
        <v>0</v>
      </c>
      <c r="F6" s="13">
        <f t="shared" si="0"/>
        <v>0</v>
      </c>
      <c r="G6" s="13">
        <f t="shared" si="0"/>
        <v>0</v>
      </c>
      <c r="H6" s="13">
        <f t="shared" si="0"/>
        <v>0</v>
      </c>
      <c r="I6" s="13">
        <f t="shared" si="0"/>
        <v>0</v>
      </c>
      <c r="J6" s="13">
        <f t="shared" si="0"/>
        <v>0</v>
      </c>
      <c r="K6" s="13">
        <f t="shared" si="0"/>
        <v>0</v>
      </c>
      <c r="L6" s="13">
        <f t="shared" si="0"/>
        <v>0</v>
      </c>
      <c r="M6" s="13">
        <f t="shared" si="0"/>
        <v>0</v>
      </c>
      <c r="N6" s="13">
        <f t="shared" si="0"/>
        <v>0</v>
      </c>
      <c r="O6" s="13">
        <f>SUM(C6:N6)</f>
        <v>0</v>
      </c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5.75" customHeight="1" x14ac:dyDescent="0.25">
      <c r="A7" s="148" t="s">
        <v>7</v>
      </c>
      <c r="B7" s="144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5"/>
      <c r="P7" s="14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5.75" customHeight="1" x14ac:dyDescent="0.25">
      <c r="A8" s="16" t="s">
        <v>8</v>
      </c>
      <c r="B8" s="17">
        <v>0.18</v>
      </c>
      <c r="C8" s="18">
        <f t="shared" ref="C8:N8" si="1">C$6*$B$8</f>
        <v>0</v>
      </c>
      <c r="D8" s="18">
        <f t="shared" si="1"/>
        <v>0</v>
      </c>
      <c r="E8" s="18">
        <f t="shared" si="1"/>
        <v>0</v>
      </c>
      <c r="F8" s="18">
        <f t="shared" si="1"/>
        <v>0</v>
      </c>
      <c r="G8" s="18">
        <f t="shared" si="1"/>
        <v>0</v>
      </c>
      <c r="H8" s="18">
        <f t="shared" si="1"/>
        <v>0</v>
      </c>
      <c r="I8" s="18">
        <f t="shared" si="1"/>
        <v>0</v>
      </c>
      <c r="J8" s="18">
        <f t="shared" si="1"/>
        <v>0</v>
      </c>
      <c r="K8" s="18">
        <f t="shared" si="1"/>
        <v>0</v>
      </c>
      <c r="L8" s="18">
        <f t="shared" si="1"/>
        <v>0</v>
      </c>
      <c r="M8" s="18">
        <f t="shared" si="1"/>
        <v>0</v>
      </c>
      <c r="N8" s="18">
        <f t="shared" si="1"/>
        <v>0</v>
      </c>
      <c r="O8" s="19">
        <f t="shared" ref="O8:O11" si="2">SUM(C8:N8)</f>
        <v>0</v>
      </c>
      <c r="P8" s="14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5.75" customHeight="1" x14ac:dyDescent="0.25">
      <c r="A9" s="16" t="s">
        <v>9</v>
      </c>
      <c r="B9" s="20">
        <v>6.4999999999999997E-3</v>
      </c>
      <c r="C9" s="18">
        <f t="shared" ref="C9:N9" si="3">C$6*$B$9</f>
        <v>0</v>
      </c>
      <c r="D9" s="18">
        <f t="shared" si="3"/>
        <v>0</v>
      </c>
      <c r="E9" s="18">
        <f t="shared" si="3"/>
        <v>0</v>
      </c>
      <c r="F9" s="18">
        <f t="shared" si="3"/>
        <v>0</v>
      </c>
      <c r="G9" s="18">
        <f t="shared" si="3"/>
        <v>0</v>
      </c>
      <c r="H9" s="18">
        <f t="shared" si="3"/>
        <v>0</v>
      </c>
      <c r="I9" s="18">
        <f t="shared" si="3"/>
        <v>0</v>
      </c>
      <c r="J9" s="18">
        <f t="shared" si="3"/>
        <v>0</v>
      </c>
      <c r="K9" s="18">
        <f t="shared" si="3"/>
        <v>0</v>
      </c>
      <c r="L9" s="18">
        <f t="shared" si="3"/>
        <v>0</v>
      </c>
      <c r="M9" s="18">
        <f t="shared" si="3"/>
        <v>0</v>
      </c>
      <c r="N9" s="18">
        <f t="shared" si="3"/>
        <v>0</v>
      </c>
      <c r="O9" s="19">
        <f t="shared" si="2"/>
        <v>0</v>
      </c>
      <c r="P9" s="14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5.75" customHeight="1" x14ac:dyDescent="0.25">
      <c r="A10" s="16" t="s">
        <v>10</v>
      </c>
      <c r="B10" s="17">
        <v>0.03</v>
      </c>
      <c r="C10" s="18">
        <f t="shared" ref="C10:N10" si="4">C$6*$B$10</f>
        <v>0</v>
      </c>
      <c r="D10" s="18">
        <f t="shared" si="4"/>
        <v>0</v>
      </c>
      <c r="E10" s="18">
        <f t="shared" si="4"/>
        <v>0</v>
      </c>
      <c r="F10" s="18">
        <f t="shared" si="4"/>
        <v>0</v>
      </c>
      <c r="G10" s="18">
        <f t="shared" si="4"/>
        <v>0</v>
      </c>
      <c r="H10" s="18">
        <f t="shared" si="4"/>
        <v>0</v>
      </c>
      <c r="I10" s="18">
        <f t="shared" si="4"/>
        <v>0</v>
      </c>
      <c r="J10" s="18">
        <f t="shared" si="4"/>
        <v>0</v>
      </c>
      <c r="K10" s="18">
        <f t="shared" si="4"/>
        <v>0</v>
      </c>
      <c r="L10" s="18">
        <f t="shared" si="4"/>
        <v>0</v>
      </c>
      <c r="M10" s="18">
        <f t="shared" si="4"/>
        <v>0</v>
      </c>
      <c r="N10" s="18">
        <f t="shared" si="4"/>
        <v>0</v>
      </c>
      <c r="O10" s="19">
        <f t="shared" si="2"/>
        <v>0</v>
      </c>
      <c r="P10" s="14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5.75" customHeight="1" x14ac:dyDescent="0.25">
      <c r="A11" s="21" t="s">
        <v>11</v>
      </c>
      <c r="B11" s="22"/>
      <c r="C11" s="23">
        <f t="shared" ref="C11:N11" si="5">SUM(C8:C10)</f>
        <v>0</v>
      </c>
      <c r="D11" s="23">
        <f t="shared" si="5"/>
        <v>0</v>
      </c>
      <c r="E11" s="23">
        <f t="shared" si="5"/>
        <v>0</v>
      </c>
      <c r="F11" s="23">
        <f t="shared" si="5"/>
        <v>0</v>
      </c>
      <c r="G11" s="23">
        <f t="shared" si="5"/>
        <v>0</v>
      </c>
      <c r="H11" s="23">
        <f t="shared" si="5"/>
        <v>0</v>
      </c>
      <c r="I11" s="23">
        <f t="shared" si="5"/>
        <v>0</v>
      </c>
      <c r="J11" s="23">
        <f t="shared" si="5"/>
        <v>0</v>
      </c>
      <c r="K11" s="23">
        <f t="shared" si="5"/>
        <v>0</v>
      </c>
      <c r="L11" s="23">
        <f t="shared" si="5"/>
        <v>0</v>
      </c>
      <c r="M11" s="23">
        <f t="shared" si="5"/>
        <v>0</v>
      </c>
      <c r="N11" s="23">
        <f t="shared" si="5"/>
        <v>0</v>
      </c>
      <c r="O11" s="23">
        <f t="shared" si="2"/>
        <v>0</v>
      </c>
      <c r="P11" s="14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25">
      <c r="A12" s="24" t="s">
        <v>12</v>
      </c>
      <c r="B12" s="25"/>
      <c r="C12" s="26">
        <f t="shared" ref="C12:O12" si="6">C6-C11</f>
        <v>0</v>
      </c>
      <c r="D12" s="26">
        <f t="shared" si="6"/>
        <v>0</v>
      </c>
      <c r="E12" s="26">
        <f t="shared" si="6"/>
        <v>0</v>
      </c>
      <c r="F12" s="26">
        <f t="shared" si="6"/>
        <v>0</v>
      </c>
      <c r="G12" s="26">
        <f t="shared" si="6"/>
        <v>0</v>
      </c>
      <c r="H12" s="26">
        <f t="shared" si="6"/>
        <v>0</v>
      </c>
      <c r="I12" s="26">
        <f t="shared" si="6"/>
        <v>0</v>
      </c>
      <c r="J12" s="26">
        <f t="shared" si="6"/>
        <v>0</v>
      </c>
      <c r="K12" s="26">
        <f t="shared" si="6"/>
        <v>0</v>
      </c>
      <c r="L12" s="26">
        <f t="shared" si="6"/>
        <v>0</v>
      </c>
      <c r="M12" s="26">
        <f t="shared" si="6"/>
        <v>0</v>
      </c>
      <c r="N12" s="26">
        <f t="shared" si="6"/>
        <v>0</v>
      </c>
      <c r="O12" s="26">
        <f t="shared" si="6"/>
        <v>0</v>
      </c>
      <c r="P12" s="14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5.75" customHeight="1" x14ac:dyDescent="0.25">
      <c r="A13" s="143" t="s">
        <v>13</v>
      </c>
      <c r="B13" s="144"/>
      <c r="C13" s="144"/>
      <c r="D13" s="144"/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5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.75" customHeight="1" x14ac:dyDescent="0.25">
      <c r="A14" s="7" t="s">
        <v>14</v>
      </c>
      <c r="B14" s="7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9">
        <f>SUM(C14:N14)</f>
        <v>0</v>
      </c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5.75" customHeight="1" x14ac:dyDescent="0.25">
      <c r="A15" s="7" t="s">
        <v>15</v>
      </c>
      <c r="B15" s="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8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5.75" customHeight="1" x14ac:dyDescent="0.25">
      <c r="A16" s="7" t="s">
        <v>16</v>
      </c>
      <c r="B16" s="7"/>
      <c r="C16" s="27">
        <f t="shared" ref="C16:N16" si="7">C14*C15</f>
        <v>0</v>
      </c>
      <c r="D16" s="27">
        <f t="shared" si="7"/>
        <v>0</v>
      </c>
      <c r="E16" s="27">
        <f t="shared" si="7"/>
        <v>0</v>
      </c>
      <c r="F16" s="27">
        <f t="shared" si="7"/>
        <v>0</v>
      </c>
      <c r="G16" s="27">
        <f t="shared" si="7"/>
        <v>0</v>
      </c>
      <c r="H16" s="27">
        <f t="shared" si="7"/>
        <v>0</v>
      </c>
      <c r="I16" s="27">
        <f t="shared" si="7"/>
        <v>0</v>
      </c>
      <c r="J16" s="27">
        <f t="shared" si="7"/>
        <v>0</v>
      </c>
      <c r="K16" s="27">
        <f t="shared" si="7"/>
        <v>0</v>
      </c>
      <c r="L16" s="27">
        <f t="shared" si="7"/>
        <v>0</v>
      </c>
      <c r="M16" s="27">
        <f t="shared" si="7"/>
        <v>0</v>
      </c>
      <c r="N16" s="27">
        <f t="shared" si="7"/>
        <v>0</v>
      </c>
      <c r="O16" s="28">
        <f>SUM(C16:N16)</f>
        <v>0</v>
      </c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5.75" customHeight="1" x14ac:dyDescent="0.25">
      <c r="A17" s="7" t="s">
        <v>17</v>
      </c>
      <c r="B17" s="7"/>
      <c r="C17" s="11">
        <v>6</v>
      </c>
      <c r="D17" s="11">
        <v>6</v>
      </c>
      <c r="E17" s="11">
        <v>6</v>
      </c>
      <c r="F17" s="11">
        <v>6</v>
      </c>
      <c r="G17" s="11">
        <v>6</v>
      </c>
      <c r="H17" s="11">
        <v>6</v>
      </c>
      <c r="I17" s="11">
        <v>6</v>
      </c>
      <c r="J17" s="11">
        <v>6</v>
      </c>
      <c r="K17" s="11">
        <v>6</v>
      </c>
      <c r="L17" s="11">
        <v>6</v>
      </c>
      <c r="M17" s="11">
        <v>6</v>
      </c>
      <c r="N17" s="11">
        <v>6</v>
      </c>
      <c r="O17" s="29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5.75" customHeight="1" x14ac:dyDescent="0.25">
      <c r="A18" s="30" t="s">
        <v>18</v>
      </c>
      <c r="B18" s="30"/>
      <c r="C18" s="31">
        <f t="shared" ref="C18:N18" si="8">C16*C17</f>
        <v>0</v>
      </c>
      <c r="D18" s="31">
        <f t="shared" si="8"/>
        <v>0</v>
      </c>
      <c r="E18" s="31">
        <f t="shared" si="8"/>
        <v>0</v>
      </c>
      <c r="F18" s="31">
        <f t="shared" si="8"/>
        <v>0</v>
      </c>
      <c r="G18" s="31">
        <f t="shared" si="8"/>
        <v>0</v>
      </c>
      <c r="H18" s="31">
        <f t="shared" si="8"/>
        <v>0</v>
      </c>
      <c r="I18" s="31">
        <f t="shared" si="8"/>
        <v>0</v>
      </c>
      <c r="J18" s="31">
        <f t="shared" si="8"/>
        <v>0</v>
      </c>
      <c r="K18" s="31">
        <f t="shared" si="8"/>
        <v>0</v>
      </c>
      <c r="L18" s="31">
        <f t="shared" si="8"/>
        <v>0</v>
      </c>
      <c r="M18" s="31">
        <f t="shared" si="8"/>
        <v>0</v>
      </c>
      <c r="N18" s="31">
        <f t="shared" si="8"/>
        <v>0</v>
      </c>
      <c r="O18" s="31">
        <f>SUM(C18:N18)</f>
        <v>0</v>
      </c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5.75" customHeight="1" x14ac:dyDescent="0.25">
      <c r="A19" s="148" t="s">
        <v>19</v>
      </c>
      <c r="B19" s="144"/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5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5.75" customHeight="1" x14ac:dyDescent="0.25">
      <c r="A20" s="16" t="s">
        <v>20</v>
      </c>
      <c r="B20" s="17">
        <v>0.1</v>
      </c>
      <c r="C20" s="18">
        <f t="shared" ref="C20:N20" si="9">C$18*$B$20</f>
        <v>0</v>
      </c>
      <c r="D20" s="18">
        <f t="shared" si="9"/>
        <v>0</v>
      </c>
      <c r="E20" s="18">
        <f t="shared" si="9"/>
        <v>0</v>
      </c>
      <c r="F20" s="18">
        <f t="shared" si="9"/>
        <v>0</v>
      </c>
      <c r="G20" s="18">
        <f t="shared" si="9"/>
        <v>0</v>
      </c>
      <c r="H20" s="18">
        <f t="shared" si="9"/>
        <v>0</v>
      </c>
      <c r="I20" s="18">
        <f t="shared" si="9"/>
        <v>0</v>
      </c>
      <c r="J20" s="18">
        <f t="shared" si="9"/>
        <v>0</v>
      </c>
      <c r="K20" s="18">
        <f t="shared" si="9"/>
        <v>0</v>
      </c>
      <c r="L20" s="18">
        <f t="shared" si="9"/>
        <v>0</v>
      </c>
      <c r="M20" s="18">
        <f t="shared" si="9"/>
        <v>0</v>
      </c>
      <c r="N20" s="18">
        <f t="shared" si="9"/>
        <v>0</v>
      </c>
      <c r="O20" s="19">
        <f t="shared" ref="O20:O21" si="10">SUM(C20:N20)</f>
        <v>0</v>
      </c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5.75" customHeight="1" x14ac:dyDescent="0.25">
      <c r="A21" s="21" t="s">
        <v>21</v>
      </c>
      <c r="B21" s="22"/>
      <c r="C21" s="23">
        <f t="shared" ref="C21:N21" si="11">SUM(C20)</f>
        <v>0</v>
      </c>
      <c r="D21" s="23">
        <f t="shared" si="11"/>
        <v>0</v>
      </c>
      <c r="E21" s="23">
        <f t="shared" si="11"/>
        <v>0</v>
      </c>
      <c r="F21" s="23">
        <f t="shared" si="11"/>
        <v>0</v>
      </c>
      <c r="G21" s="23">
        <f t="shared" si="11"/>
        <v>0</v>
      </c>
      <c r="H21" s="23">
        <f t="shared" si="11"/>
        <v>0</v>
      </c>
      <c r="I21" s="23">
        <f t="shared" si="11"/>
        <v>0</v>
      </c>
      <c r="J21" s="23">
        <f t="shared" si="11"/>
        <v>0</v>
      </c>
      <c r="K21" s="23">
        <f t="shared" si="11"/>
        <v>0</v>
      </c>
      <c r="L21" s="23">
        <f t="shared" si="11"/>
        <v>0</v>
      </c>
      <c r="M21" s="23">
        <f t="shared" si="11"/>
        <v>0</v>
      </c>
      <c r="N21" s="23">
        <f t="shared" si="11"/>
        <v>0</v>
      </c>
      <c r="O21" s="23">
        <f t="shared" si="10"/>
        <v>0</v>
      </c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5.75" customHeight="1" x14ac:dyDescent="0.25">
      <c r="A22" s="24" t="s">
        <v>22</v>
      </c>
      <c r="B22" s="25"/>
      <c r="C22" s="26">
        <f t="shared" ref="C22:O22" si="12">C18-C21</f>
        <v>0</v>
      </c>
      <c r="D22" s="26">
        <f t="shared" si="12"/>
        <v>0</v>
      </c>
      <c r="E22" s="26">
        <f t="shared" si="12"/>
        <v>0</v>
      </c>
      <c r="F22" s="26">
        <f t="shared" si="12"/>
        <v>0</v>
      </c>
      <c r="G22" s="26">
        <f t="shared" si="12"/>
        <v>0</v>
      </c>
      <c r="H22" s="26">
        <f t="shared" si="12"/>
        <v>0</v>
      </c>
      <c r="I22" s="26">
        <f t="shared" si="12"/>
        <v>0</v>
      </c>
      <c r="J22" s="26">
        <f t="shared" si="12"/>
        <v>0</v>
      </c>
      <c r="K22" s="26">
        <f t="shared" si="12"/>
        <v>0</v>
      </c>
      <c r="L22" s="26">
        <f t="shared" si="12"/>
        <v>0</v>
      </c>
      <c r="M22" s="26">
        <f t="shared" si="12"/>
        <v>0</v>
      </c>
      <c r="N22" s="26">
        <f t="shared" si="12"/>
        <v>0</v>
      </c>
      <c r="O22" s="26">
        <f t="shared" si="12"/>
        <v>0</v>
      </c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 ht="15.75" customHeight="1" x14ac:dyDescent="0.25">
      <c r="A23" s="33" t="s">
        <v>23</v>
      </c>
      <c r="B23" s="34"/>
      <c r="C23" s="35">
        <f t="shared" ref="C23:N23" si="13">C4+C14</f>
        <v>0</v>
      </c>
      <c r="D23" s="35">
        <f t="shared" si="13"/>
        <v>0</v>
      </c>
      <c r="E23" s="35">
        <f t="shared" si="13"/>
        <v>0</v>
      </c>
      <c r="F23" s="35">
        <f t="shared" si="13"/>
        <v>0</v>
      </c>
      <c r="G23" s="35">
        <f t="shared" si="13"/>
        <v>0</v>
      </c>
      <c r="H23" s="35">
        <f t="shared" si="13"/>
        <v>0</v>
      </c>
      <c r="I23" s="35">
        <f t="shared" si="13"/>
        <v>0</v>
      </c>
      <c r="J23" s="35">
        <f t="shared" si="13"/>
        <v>0</v>
      </c>
      <c r="K23" s="35">
        <f t="shared" si="13"/>
        <v>0</v>
      </c>
      <c r="L23" s="35">
        <f t="shared" si="13"/>
        <v>0</v>
      </c>
      <c r="M23" s="35">
        <f t="shared" si="13"/>
        <v>0</v>
      </c>
      <c r="N23" s="35">
        <f t="shared" si="13"/>
        <v>0</v>
      </c>
      <c r="O23" s="35">
        <f t="shared" ref="O23:O26" si="14">SUM(C23:N23)</f>
        <v>0</v>
      </c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 ht="15.75" customHeight="1" x14ac:dyDescent="0.25">
      <c r="A24" s="33" t="s">
        <v>24</v>
      </c>
      <c r="B24" s="33"/>
      <c r="C24" s="36">
        <f t="shared" ref="C24:N24" si="15">C6+C18</f>
        <v>0</v>
      </c>
      <c r="D24" s="36">
        <f t="shared" si="15"/>
        <v>0</v>
      </c>
      <c r="E24" s="36">
        <f t="shared" si="15"/>
        <v>0</v>
      </c>
      <c r="F24" s="36">
        <f t="shared" si="15"/>
        <v>0</v>
      </c>
      <c r="G24" s="36">
        <f t="shared" si="15"/>
        <v>0</v>
      </c>
      <c r="H24" s="36">
        <f t="shared" si="15"/>
        <v>0</v>
      </c>
      <c r="I24" s="36">
        <f t="shared" si="15"/>
        <v>0</v>
      </c>
      <c r="J24" s="36">
        <f t="shared" si="15"/>
        <v>0</v>
      </c>
      <c r="K24" s="36">
        <f t="shared" si="15"/>
        <v>0</v>
      </c>
      <c r="L24" s="36">
        <f t="shared" si="15"/>
        <v>0</v>
      </c>
      <c r="M24" s="36">
        <f t="shared" si="15"/>
        <v>0</v>
      </c>
      <c r="N24" s="36">
        <f t="shared" si="15"/>
        <v>0</v>
      </c>
      <c r="O24" s="36">
        <f t="shared" si="14"/>
        <v>0</v>
      </c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 ht="15.75" customHeight="1" x14ac:dyDescent="0.25">
      <c r="A25" s="33" t="s">
        <v>25</v>
      </c>
      <c r="B25" s="33"/>
      <c r="C25" s="36">
        <f t="shared" ref="C25:N25" si="16">C11+C21</f>
        <v>0</v>
      </c>
      <c r="D25" s="36">
        <f t="shared" si="16"/>
        <v>0</v>
      </c>
      <c r="E25" s="36">
        <f t="shared" si="16"/>
        <v>0</v>
      </c>
      <c r="F25" s="36">
        <f t="shared" si="16"/>
        <v>0</v>
      </c>
      <c r="G25" s="36">
        <f t="shared" si="16"/>
        <v>0</v>
      </c>
      <c r="H25" s="36">
        <f t="shared" si="16"/>
        <v>0</v>
      </c>
      <c r="I25" s="36">
        <f t="shared" si="16"/>
        <v>0</v>
      </c>
      <c r="J25" s="36">
        <f t="shared" si="16"/>
        <v>0</v>
      </c>
      <c r="K25" s="36">
        <f t="shared" si="16"/>
        <v>0</v>
      </c>
      <c r="L25" s="36">
        <f t="shared" si="16"/>
        <v>0</v>
      </c>
      <c r="M25" s="36">
        <f t="shared" si="16"/>
        <v>0</v>
      </c>
      <c r="N25" s="36">
        <f t="shared" si="16"/>
        <v>0</v>
      </c>
      <c r="O25" s="36">
        <f t="shared" si="14"/>
        <v>0</v>
      </c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 ht="15.75" customHeight="1" x14ac:dyDescent="0.25">
      <c r="A26" s="33" t="s">
        <v>26</v>
      </c>
      <c r="B26" s="33"/>
      <c r="C26" s="36">
        <f t="shared" ref="C26:N26" si="17">C12+C22</f>
        <v>0</v>
      </c>
      <c r="D26" s="36">
        <f t="shared" si="17"/>
        <v>0</v>
      </c>
      <c r="E26" s="36">
        <f t="shared" si="17"/>
        <v>0</v>
      </c>
      <c r="F26" s="36">
        <f t="shared" si="17"/>
        <v>0</v>
      </c>
      <c r="G26" s="36">
        <f t="shared" si="17"/>
        <v>0</v>
      </c>
      <c r="H26" s="36">
        <f t="shared" si="17"/>
        <v>0</v>
      </c>
      <c r="I26" s="36">
        <f t="shared" si="17"/>
        <v>0</v>
      </c>
      <c r="J26" s="36">
        <f t="shared" si="17"/>
        <v>0</v>
      </c>
      <c r="K26" s="36">
        <f t="shared" si="17"/>
        <v>0</v>
      </c>
      <c r="L26" s="36">
        <f t="shared" si="17"/>
        <v>0</v>
      </c>
      <c r="M26" s="36">
        <f t="shared" si="17"/>
        <v>0</v>
      </c>
      <c r="N26" s="36">
        <f t="shared" si="17"/>
        <v>0</v>
      </c>
      <c r="O26" s="36">
        <f t="shared" si="14"/>
        <v>0</v>
      </c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 ht="15.75" customHeight="1" x14ac:dyDescent="0.25">
      <c r="A27" s="37"/>
      <c r="B27" s="37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7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5.75" customHeight="1" x14ac:dyDescent="0.25">
      <c r="A28" s="1" t="s">
        <v>0</v>
      </c>
      <c r="B28" s="1"/>
      <c r="C28" s="2">
        <v>45658</v>
      </c>
      <c r="D28" s="2">
        <v>45689</v>
      </c>
      <c r="E28" s="2">
        <v>45717</v>
      </c>
      <c r="F28" s="2">
        <v>45748</v>
      </c>
      <c r="G28" s="2">
        <v>45778</v>
      </c>
      <c r="H28" s="2">
        <v>45809</v>
      </c>
      <c r="I28" s="2">
        <v>45839</v>
      </c>
      <c r="J28" s="2">
        <v>45870</v>
      </c>
      <c r="K28" s="2">
        <v>45901</v>
      </c>
      <c r="L28" s="2">
        <v>45931</v>
      </c>
      <c r="M28" s="2">
        <v>45962</v>
      </c>
      <c r="N28" s="2">
        <v>45992</v>
      </c>
      <c r="O28" s="1" t="s">
        <v>1</v>
      </c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8.75" customHeight="1" x14ac:dyDescent="0.3">
      <c r="A29" s="150" t="s">
        <v>27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5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5.75" customHeight="1" x14ac:dyDescent="0.25">
      <c r="A30" s="143" t="s">
        <v>3</v>
      </c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5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5.75" customHeight="1" x14ac:dyDescent="0.25">
      <c r="A31" s="146" t="s">
        <v>14</v>
      </c>
      <c r="B31" s="145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9">
        <f>SUM(C31:N31)</f>
        <v>0</v>
      </c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5.75" customHeight="1" x14ac:dyDescent="0.25">
      <c r="A32" s="146" t="s">
        <v>28</v>
      </c>
      <c r="B32" s="145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2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5.75" customHeight="1" x14ac:dyDescent="0.25">
      <c r="A33" s="147" t="s">
        <v>29</v>
      </c>
      <c r="B33" s="145"/>
      <c r="C33" s="31">
        <f t="shared" ref="C33:N33" si="18">C31*C32</f>
        <v>0</v>
      </c>
      <c r="D33" s="31">
        <f t="shared" si="18"/>
        <v>0</v>
      </c>
      <c r="E33" s="31">
        <f t="shared" si="18"/>
        <v>0</v>
      </c>
      <c r="F33" s="31">
        <f t="shared" si="18"/>
        <v>0</v>
      </c>
      <c r="G33" s="31">
        <f t="shared" si="18"/>
        <v>0</v>
      </c>
      <c r="H33" s="31">
        <f t="shared" si="18"/>
        <v>0</v>
      </c>
      <c r="I33" s="31">
        <f t="shared" si="18"/>
        <v>0</v>
      </c>
      <c r="J33" s="31">
        <f t="shared" si="18"/>
        <v>0</v>
      </c>
      <c r="K33" s="31">
        <f t="shared" si="18"/>
        <v>0</v>
      </c>
      <c r="L33" s="31">
        <f t="shared" si="18"/>
        <v>0</v>
      </c>
      <c r="M33" s="31">
        <f t="shared" si="18"/>
        <v>0</v>
      </c>
      <c r="N33" s="31">
        <f t="shared" si="18"/>
        <v>0</v>
      </c>
      <c r="O33" s="31">
        <f>SUM(C33:N33)</f>
        <v>0</v>
      </c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5.75" customHeight="1" x14ac:dyDescent="0.25">
      <c r="A34" s="148" t="s">
        <v>7</v>
      </c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5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5.75" customHeight="1" x14ac:dyDescent="0.25">
      <c r="A35" s="16" t="s">
        <v>30</v>
      </c>
      <c r="B35" s="17">
        <v>0.18</v>
      </c>
      <c r="C35" s="18">
        <f t="shared" ref="C35:N35" si="19">C$33*$B$35</f>
        <v>0</v>
      </c>
      <c r="D35" s="18">
        <f t="shared" si="19"/>
        <v>0</v>
      </c>
      <c r="E35" s="18">
        <f t="shared" si="19"/>
        <v>0</v>
      </c>
      <c r="F35" s="18">
        <f t="shared" si="19"/>
        <v>0</v>
      </c>
      <c r="G35" s="18">
        <f t="shared" si="19"/>
        <v>0</v>
      </c>
      <c r="H35" s="18">
        <f t="shared" si="19"/>
        <v>0</v>
      </c>
      <c r="I35" s="18">
        <f t="shared" si="19"/>
        <v>0</v>
      </c>
      <c r="J35" s="18">
        <f t="shared" si="19"/>
        <v>0</v>
      </c>
      <c r="K35" s="18">
        <f t="shared" si="19"/>
        <v>0</v>
      </c>
      <c r="L35" s="18">
        <f t="shared" si="19"/>
        <v>0</v>
      </c>
      <c r="M35" s="18">
        <f t="shared" si="19"/>
        <v>0</v>
      </c>
      <c r="N35" s="18">
        <f t="shared" si="19"/>
        <v>0</v>
      </c>
      <c r="O35" s="19">
        <f t="shared" ref="O35:O38" si="20">SUM(C35:N35)</f>
        <v>0</v>
      </c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5.75" customHeight="1" x14ac:dyDescent="0.25">
      <c r="A36" s="16" t="s">
        <v>31</v>
      </c>
      <c r="B36" s="20">
        <v>6.4999999999999997E-3</v>
      </c>
      <c r="C36" s="18">
        <f t="shared" ref="C36:N36" si="21">C$33*$B$36</f>
        <v>0</v>
      </c>
      <c r="D36" s="18">
        <f t="shared" si="21"/>
        <v>0</v>
      </c>
      <c r="E36" s="18">
        <f t="shared" si="21"/>
        <v>0</v>
      </c>
      <c r="F36" s="18">
        <f t="shared" si="21"/>
        <v>0</v>
      </c>
      <c r="G36" s="18">
        <f t="shared" si="21"/>
        <v>0</v>
      </c>
      <c r="H36" s="18">
        <f t="shared" si="21"/>
        <v>0</v>
      </c>
      <c r="I36" s="18">
        <f t="shared" si="21"/>
        <v>0</v>
      </c>
      <c r="J36" s="18">
        <f t="shared" si="21"/>
        <v>0</v>
      </c>
      <c r="K36" s="18">
        <f t="shared" si="21"/>
        <v>0</v>
      </c>
      <c r="L36" s="18">
        <f t="shared" si="21"/>
        <v>0</v>
      </c>
      <c r="M36" s="18">
        <f t="shared" si="21"/>
        <v>0</v>
      </c>
      <c r="N36" s="18">
        <f t="shared" si="21"/>
        <v>0</v>
      </c>
      <c r="O36" s="19">
        <f t="shared" si="20"/>
        <v>0</v>
      </c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5.75" customHeight="1" x14ac:dyDescent="0.25">
      <c r="A37" s="16" t="s">
        <v>32</v>
      </c>
      <c r="B37" s="17">
        <v>0.03</v>
      </c>
      <c r="C37" s="18">
        <f t="shared" ref="C37:N37" si="22">C$33*$B$37</f>
        <v>0</v>
      </c>
      <c r="D37" s="18">
        <f t="shared" si="22"/>
        <v>0</v>
      </c>
      <c r="E37" s="18">
        <f t="shared" si="22"/>
        <v>0</v>
      </c>
      <c r="F37" s="18">
        <f t="shared" si="22"/>
        <v>0</v>
      </c>
      <c r="G37" s="18">
        <f t="shared" si="22"/>
        <v>0</v>
      </c>
      <c r="H37" s="18">
        <f t="shared" si="22"/>
        <v>0</v>
      </c>
      <c r="I37" s="18">
        <f t="shared" si="22"/>
        <v>0</v>
      </c>
      <c r="J37" s="18">
        <f t="shared" si="22"/>
        <v>0</v>
      </c>
      <c r="K37" s="18">
        <f t="shared" si="22"/>
        <v>0</v>
      </c>
      <c r="L37" s="18">
        <f t="shared" si="22"/>
        <v>0</v>
      </c>
      <c r="M37" s="18">
        <f t="shared" si="22"/>
        <v>0</v>
      </c>
      <c r="N37" s="18">
        <f t="shared" si="22"/>
        <v>0</v>
      </c>
      <c r="O37" s="19">
        <f t="shared" si="20"/>
        <v>0</v>
      </c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5.75" customHeight="1" x14ac:dyDescent="0.25">
      <c r="A38" s="21" t="s">
        <v>33</v>
      </c>
      <c r="B38" s="22"/>
      <c r="C38" s="23">
        <f t="shared" ref="C38:N38" si="23">SUM(C35:C37)</f>
        <v>0</v>
      </c>
      <c r="D38" s="23">
        <f t="shared" si="23"/>
        <v>0</v>
      </c>
      <c r="E38" s="23">
        <f t="shared" si="23"/>
        <v>0</v>
      </c>
      <c r="F38" s="23">
        <f t="shared" si="23"/>
        <v>0</v>
      </c>
      <c r="G38" s="23">
        <f t="shared" si="23"/>
        <v>0</v>
      </c>
      <c r="H38" s="23">
        <f t="shared" si="23"/>
        <v>0</v>
      </c>
      <c r="I38" s="23">
        <f t="shared" si="23"/>
        <v>0</v>
      </c>
      <c r="J38" s="23">
        <f t="shared" si="23"/>
        <v>0</v>
      </c>
      <c r="K38" s="23">
        <f t="shared" si="23"/>
        <v>0</v>
      </c>
      <c r="L38" s="23">
        <f t="shared" si="23"/>
        <v>0</v>
      </c>
      <c r="M38" s="23">
        <f t="shared" si="23"/>
        <v>0</v>
      </c>
      <c r="N38" s="23">
        <f t="shared" si="23"/>
        <v>0</v>
      </c>
      <c r="O38" s="23">
        <f t="shared" si="20"/>
        <v>0</v>
      </c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5.75" customHeight="1" x14ac:dyDescent="0.25">
      <c r="A39" s="24" t="s">
        <v>34</v>
      </c>
      <c r="B39" s="25"/>
      <c r="C39" s="26">
        <f t="shared" ref="C39:O39" si="24">C33-C38</f>
        <v>0</v>
      </c>
      <c r="D39" s="26">
        <f t="shared" si="24"/>
        <v>0</v>
      </c>
      <c r="E39" s="26">
        <f t="shared" si="24"/>
        <v>0</v>
      </c>
      <c r="F39" s="26">
        <f t="shared" si="24"/>
        <v>0</v>
      </c>
      <c r="G39" s="26">
        <f t="shared" si="24"/>
        <v>0</v>
      </c>
      <c r="H39" s="26">
        <f t="shared" si="24"/>
        <v>0</v>
      </c>
      <c r="I39" s="26">
        <f t="shared" si="24"/>
        <v>0</v>
      </c>
      <c r="J39" s="26">
        <f t="shared" si="24"/>
        <v>0</v>
      </c>
      <c r="K39" s="26">
        <f t="shared" si="24"/>
        <v>0</v>
      </c>
      <c r="L39" s="26">
        <f t="shared" si="24"/>
        <v>0</v>
      </c>
      <c r="M39" s="26">
        <f t="shared" si="24"/>
        <v>0</v>
      </c>
      <c r="N39" s="26">
        <f t="shared" si="24"/>
        <v>0</v>
      </c>
      <c r="O39" s="26">
        <f t="shared" si="24"/>
        <v>0</v>
      </c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5.75" customHeight="1" x14ac:dyDescent="0.25">
      <c r="A40" s="143" t="s">
        <v>13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5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5.75" customHeight="1" x14ac:dyDescent="0.25">
      <c r="A41" s="7" t="s">
        <v>14</v>
      </c>
      <c r="B41" s="7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9">
        <f>SUM(C41:N41)</f>
        <v>0</v>
      </c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 x14ac:dyDescent="0.25">
      <c r="A42" s="7" t="s">
        <v>15</v>
      </c>
      <c r="B42" s="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8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 x14ac:dyDescent="0.25">
      <c r="A43" s="7" t="s">
        <v>35</v>
      </c>
      <c r="B43" s="7"/>
      <c r="C43" s="27">
        <f t="shared" ref="C43:N43" si="25">C41*C42</f>
        <v>0</v>
      </c>
      <c r="D43" s="27">
        <f t="shared" si="25"/>
        <v>0</v>
      </c>
      <c r="E43" s="27">
        <f t="shared" si="25"/>
        <v>0</v>
      </c>
      <c r="F43" s="27">
        <f t="shared" si="25"/>
        <v>0</v>
      </c>
      <c r="G43" s="27">
        <f t="shared" si="25"/>
        <v>0</v>
      </c>
      <c r="H43" s="27">
        <f t="shared" si="25"/>
        <v>0</v>
      </c>
      <c r="I43" s="27">
        <f t="shared" si="25"/>
        <v>0</v>
      </c>
      <c r="J43" s="27">
        <f t="shared" si="25"/>
        <v>0</v>
      </c>
      <c r="K43" s="27">
        <f t="shared" si="25"/>
        <v>0</v>
      </c>
      <c r="L43" s="27">
        <f t="shared" si="25"/>
        <v>0</v>
      </c>
      <c r="M43" s="27">
        <f t="shared" si="25"/>
        <v>0</v>
      </c>
      <c r="N43" s="27">
        <f t="shared" si="25"/>
        <v>0</v>
      </c>
      <c r="O43" s="28">
        <f>SUM(C43:N43)</f>
        <v>0</v>
      </c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25">
      <c r="A44" s="7" t="s">
        <v>17</v>
      </c>
      <c r="B44" s="7"/>
      <c r="C44" s="11">
        <v>6</v>
      </c>
      <c r="D44" s="11">
        <v>6</v>
      </c>
      <c r="E44" s="11">
        <v>6</v>
      </c>
      <c r="F44" s="11">
        <v>6</v>
      </c>
      <c r="G44" s="11">
        <v>6</v>
      </c>
      <c r="H44" s="11">
        <v>6</v>
      </c>
      <c r="I44" s="11">
        <v>6</v>
      </c>
      <c r="J44" s="11">
        <v>6</v>
      </c>
      <c r="K44" s="11">
        <v>6</v>
      </c>
      <c r="L44" s="11">
        <v>6</v>
      </c>
      <c r="M44" s="11">
        <v>6</v>
      </c>
      <c r="N44" s="11">
        <v>6</v>
      </c>
      <c r="O44" s="29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 x14ac:dyDescent="0.25">
      <c r="A45" s="30" t="s">
        <v>36</v>
      </c>
      <c r="B45" s="30"/>
      <c r="C45" s="39">
        <f t="shared" ref="C45:N45" si="26">C43*C44</f>
        <v>0</v>
      </c>
      <c r="D45" s="39">
        <f t="shared" si="26"/>
        <v>0</v>
      </c>
      <c r="E45" s="39">
        <f t="shared" si="26"/>
        <v>0</v>
      </c>
      <c r="F45" s="39">
        <f t="shared" si="26"/>
        <v>0</v>
      </c>
      <c r="G45" s="39">
        <f t="shared" si="26"/>
        <v>0</v>
      </c>
      <c r="H45" s="39">
        <f t="shared" si="26"/>
        <v>0</v>
      </c>
      <c r="I45" s="39">
        <f t="shared" si="26"/>
        <v>0</v>
      </c>
      <c r="J45" s="39">
        <f t="shared" si="26"/>
        <v>0</v>
      </c>
      <c r="K45" s="39">
        <f t="shared" si="26"/>
        <v>0</v>
      </c>
      <c r="L45" s="39">
        <f t="shared" si="26"/>
        <v>0</v>
      </c>
      <c r="M45" s="39">
        <f t="shared" si="26"/>
        <v>0</v>
      </c>
      <c r="N45" s="39">
        <f t="shared" si="26"/>
        <v>0</v>
      </c>
      <c r="O45" s="39">
        <f>SUM(C45:N45)</f>
        <v>0</v>
      </c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25">
      <c r="A46" s="148" t="s">
        <v>19</v>
      </c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5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25">
      <c r="A47" s="16" t="s">
        <v>20</v>
      </c>
      <c r="B47" s="17">
        <v>0.1</v>
      </c>
      <c r="C47" s="18">
        <f t="shared" ref="C47:O47" si="27">C45*$B$47</f>
        <v>0</v>
      </c>
      <c r="D47" s="18">
        <f t="shared" si="27"/>
        <v>0</v>
      </c>
      <c r="E47" s="18">
        <f t="shared" si="27"/>
        <v>0</v>
      </c>
      <c r="F47" s="18">
        <f t="shared" si="27"/>
        <v>0</v>
      </c>
      <c r="G47" s="18">
        <f t="shared" si="27"/>
        <v>0</v>
      </c>
      <c r="H47" s="18">
        <f t="shared" si="27"/>
        <v>0</v>
      </c>
      <c r="I47" s="18">
        <f t="shared" si="27"/>
        <v>0</v>
      </c>
      <c r="J47" s="18">
        <f t="shared" si="27"/>
        <v>0</v>
      </c>
      <c r="K47" s="18">
        <f t="shared" si="27"/>
        <v>0</v>
      </c>
      <c r="L47" s="18">
        <f t="shared" si="27"/>
        <v>0</v>
      </c>
      <c r="M47" s="18">
        <f t="shared" si="27"/>
        <v>0</v>
      </c>
      <c r="N47" s="18">
        <f t="shared" si="27"/>
        <v>0</v>
      </c>
      <c r="O47" s="18">
        <f t="shared" si="27"/>
        <v>0</v>
      </c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 x14ac:dyDescent="0.25">
      <c r="A48" s="21" t="s">
        <v>37</v>
      </c>
      <c r="B48" s="22"/>
      <c r="C48" s="23">
        <f t="shared" ref="C48:N48" si="28">SUM(C47)</f>
        <v>0</v>
      </c>
      <c r="D48" s="23">
        <f t="shared" si="28"/>
        <v>0</v>
      </c>
      <c r="E48" s="23">
        <f t="shared" si="28"/>
        <v>0</v>
      </c>
      <c r="F48" s="23">
        <f t="shared" si="28"/>
        <v>0</v>
      </c>
      <c r="G48" s="23">
        <f t="shared" si="28"/>
        <v>0</v>
      </c>
      <c r="H48" s="23">
        <f t="shared" si="28"/>
        <v>0</v>
      </c>
      <c r="I48" s="23">
        <f t="shared" si="28"/>
        <v>0</v>
      </c>
      <c r="J48" s="23">
        <f t="shared" si="28"/>
        <v>0</v>
      </c>
      <c r="K48" s="23">
        <f t="shared" si="28"/>
        <v>0</v>
      </c>
      <c r="L48" s="23">
        <f t="shared" si="28"/>
        <v>0</v>
      </c>
      <c r="M48" s="23">
        <f t="shared" si="28"/>
        <v>0</v>
      </c>
      <c r="N48" s="23">
        <f t="shared" si="28"/>
        <v>0</v>
      </c>
      <c r="O48" s="23">
        <f>SUM(C48:N48)</f>
        <v>0</v>
      </c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 x14ac:dyDescent="0.25">
      <c r="A49" s="24" t="s">
        <v>38</v>
      </c>
      <c r="B49" s="25"/>
      <c r="C49" s="26">
        <f t="shared" ref="C49:O49" si="29">C45-C48</f>
        <v>0</v>
      </c>
      <c r="D49" s="26">
        <f t="shared" si="29"/>
        <v>0</v>
      </c>
      <c r="E49" s="26">
        <f t="shared" si="29"/>
        <v>0</v>
      </c>
      <c r="F49" s="26">
        <f t="shared" si="29"/>
        <v>0</v>
      </c>
      <c r="G49" s="26">
        <f t="shared" si="29"/>
        <v>0</v>
      </c>
      <c r="H49" s="26">
        <f t="shared" si="29"/>
        <v>0</v>
      </c>
      <c r="I49" s="26">
        <f t="shared" si="29"/>
        <v>0</v>
      </c>
      <c r="J49" s="26">
        <f t="shared" si="29"/>
        <v>0</v>
      </c>
      <c r="K49" s="26">
        <f t="shared" si="29"/>
        <v>0</v>
      </c>
      <c r="L49" s="26">
        <f t="shared" si="29"/>
        <v>0</v>
      </c>
      <c r="M49" s="26">
        <f t="shared" si="29"/>
        <v>0</v>
      </c>
      <c r="N49" s="26">
        <f t="shared" si="29"/>
        <v>0</v>
      </c>
      <c r="O49" s="26">
        <f t="shared" si="29"/>
        <v>0</v>
      </c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 x14ac:dyDescent="0.25">
      <c r="A50" s="33" t="s">
        <v>39</v>
      </c>
      <c r="B50" s="34"/>
      <c r="C50" s="35">
        <f t="shared" ref="C50:O50" si="30">C31+C41</f>
        <v>0</v>
      </c>
      <c r="D50" s="35">
        <f t="shared" si="30"/>
        <v>0</v>
      </c>
      <c r="E50" s="35">
        <f t="shared" si="30"/>
        <v>0</v>
      </c>
      <c r="F50" s="35">
        <f t="shared" si="30"/>
        <v>0</v>
      </c>
      <c r="G50" s="35">
        <f t="shared" si="30"/>
        <v>0</v>
      </c>
      <c r="H50" s="35">
        <f t="shared" si="30"/>
        <v>0</v>
      </c>
      <c r="I50" s="35">
        <f t="shared" si="30"/>
        <v>0</v>
      </c>
      <c r="J50" s="35">
        <f t="shared" si="30"/>
        <v>0</v>
      </c>
      <c r="K50" s="35">
        <f t="shared" si="30"/>
        <v>0</v>
      </c>
      <c r="L50" s="35">
        <f t="shared" si="30"/>
        <v>0</v>
      </c>
      <c r="M50" s="35">
        <f t="shared" si="30"/>
        <v>0</v>
      </c>
      <c r="N50" s="35">
        <f t="shared" si="30"/>
        <v>0</v>
      </c>
      <c r="O50" s="35">
        <f t="shared" si="30"/>
        <v>0</v>
      </c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 x14ac:dyDescent="0.25">
      <c r="A51" s="33" t="s">
        <v>40</v>
      </c>
      <c r="B51" s="33"/>
      <c r="C51" s="36">
        <f t="shared" ref="C51:N51" si="31">C33+C45</f>
        <v>0</v>
      </c>
      <c r="D51" s="36">
        <f t="shared" si="31"/>
        <v>0</v>
      </c>
      <c r="E51" s="36">
        <f t="shared" si="31"/>
        <v>0</v>
      </c>
      <c r="F51" s="36">
        <f t="shared" si="31"/>
        <v>0</v>
      </c>
      <c r="G51" s="36">
        <f t="shared" si="31"/>
        <v>0</v>
      </c>
      <c r="H51" s="36">
        <f t="shared" si="31"/>
        <v>0</v>
      </c>
      <c r="I51" s="36">
        <f t="shared" si="31"/>
        <v>0</v>
      </c>
      <c r="J51" s="36">
        <f t="shared" si="31"/>
        <v>0</v>
      </c>
      <c r="K51" s="36">
        <f t="shared" si="31"/>
        <v>0</v>
      </c>
      <c r="L51" s="36">
        <f t="shared" si="31"/>
        <v>0</v>
      </c>
      <c r="M51" s="36">
        <f t="shared" si="31"/>
        <v>0</v>
      </c>
      <c r="N51" s="36">
        <f t="shared" si="31"/>
        <v>0</v>
      </c>
      <c r="O51" s="36">
        <f>SUM(C51:N51)</f>
        <v>0</v>
      </c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 x14ac:dyDescent="0.25">
      <c r="A52" s="33" t="s">
        <v>41</v>
      </c>
      <c r="B52" s="33"/>
      <c r="C52" s="36">
        <f t="shared" ref="C52:O52" si="32">C38+C48</f>
        <v>0</v>
      </c>
      <c r="D52" s="36">
        <f t="shared" si="32"/>
        <v>0</v>
      </c>
      <c r="E52" s="36">
        <f t="shared" si="32"/>
        <v>0</v>
      </c>
      <c r="F52" s="36">
        <f t="shared" si="32"/>
        <v>0</v>
      </c>
      <c r="G52" s="36">
        <f t="shared" si="32"/>
        <v>0</v>
      </c>
      <c r="H52" s="36">
        <f t="shared" si="32"/>
        <v>0</v>
      </c>
      <c r="I52" s="36">
        <f t="shared" si="32"/>
        <v>0</v>
      </c>
      <c r="J52" s="36">
        <f t="shared" si="32"/>
        <v>0</v>
      </c>
      <c r="K52" s="36">
        <f t="shared" si="32"/>
        <v>0</v>
      </c>
      <c r="L52" s="36">
        <f t="shared" si="32"/>
        <v>0</v>
      </c>
      <c r="M52" s="36">
        <f t="shared" si="32"/>
        <v>0</v>
      </c>
      <c r="N52" s="36">
        <f t="shared" si="32"/>
        <v>0</v>
      </c>
      <c r="O52" s="36">
        <f t="shared" si="32"/>
        <v>0</v>
      </c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25">
      <c r="A53" s="33" t="s">
        <v>42</v>
      </c>
      <c r="B53" s="33"/>
      <c r="C53" s="36">
        <f t="shared" ref="C53:N53" si="33">C39+C49</f>
        <v>0</v>
      </c>
      <c r="D53" s="36">
        <f t="shared" si="33"/>
        <v>0</v>
      </c>
      <c r="E53" s="36">
        <f t="shared" si="33"/>
        <v>0</v>
      </c>
      <c r="F53" s="36">
        <f t="shared" si="33"/>
        <v>0</v>
      </c>
      <c r="G53" s="36">
        <f t="shared" si="33"/>
        <v>0</v>
      </c>
      <c r="H53" s="36">
        <f t="shared" si="33"/>
        <v>0</v>
      </c>
      <c r="I53" s="36">
        <f t="shared" si="33"/>
        <v>0</v>
      </c>
      <c r="J53" s="36">
        <f t="shared" si="33"/>
        <v>0</v>
      </c>
      <c r="K53" s="36">
        <f t="shared" si="33"/>
        <v>0</v>
      </c>
      <c r="L53" s="36">
        <f t="shared" si="33"/>
        <v>0</v>
      </c>
      <c r="M53" s="36">
        <f t="shared" si="33"/>
        <v>0</v>
      </c>
      <c r="N53" s="36">
        <f t="shared" si="33"/>
        <v>0</v>
      </c>
      <c r="O53" s="36">
        <f>SUM(C53:N53)</f>
        <v>0</v>
      </c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25">
      <c r="A54" s="10"/>
      <c r="B54" s="4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32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25">
      <c r="A55" s="41" t="s">
        <v>43</v>
      </c>
      <c r="B55" s="41"/>
      <c r="C55" s="42">
        <f t="shared" ref="C55:O55" si="34">C23+C50</f>
        <v>0</v>
      </c>
      <c r="D55" s="42">
        <f t="shared" si="34"/>
        <v>0</v>
      </c>
      <c r="E55" s="42">
        <f t="shared" si="34"/>
        <v>0</v>
      </c>
      <c r="F55" s="42">
        <f t="shared" si="34"/>
        <v>0</v>
      </c>
      <c r="G55" s="42">
        <f t="shared" si="34"/>
        <v>0</v>
      </c>
      <c r="H55" s="42">
        <f t="shared" si="34"/>
        <v>0</v>
      </c>
      <c r="I55" s="42">
        <f t="shared" si="34"/>
        <v>0</v>
      </c>
      <c r="J55" s="42">
        <f t="shared" si="34"/>
        <v>0</v>
      </c>
      <c r="K55" s="42">
        <f t="shared" si="34"/>
        <v>0</v>
      </c>
      <c r="L55" s="42">
        <f t="shared" si="34"/>
        <v>0</v>
      </c>
      <c r="M55" s="42">
        <f t="shared" si="34"/>
        <v>0</v>
      </c>
      <c r="N55" s="42">
        <f t="shared" si="34"/>
        <v>0</v>
      </c>
      <c r="O55" s="42">
        <f t="shared" si="34"/>
        <v>0</v>
      </c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25">
      <c r="A56" s="41" t="s">
        <v>44</v>
      </c>
      <c r="B56" s="41"/>
      <c r="C56" s="43">
        <f t="shared" ref="C56:O56" si="35">C24+C51</f>
        <v>0</v>
      </c>
      <c r="D56" s="43">
        <f t="shared" si="35"/>
        <v>0</v>
      </c>
      <c r="E56" s="43">
        <f t="shared" si="35"/>
        <v>0</v>
      </c>
      <c r="F56" s="43">
        <f t="shared" si="35"/>
        <v>0</v>
      </c>
      <c r="G56" s="43">
        <f t="shared" si="35"/>
        <v>0</v>
      </c>
      <c r="H56" s="43">
        <f t="shared" si="35"/>
        <v>0</v>
      </c>
      <c r="I56" s="43">
        <f t="shared" si="35"/>
        <v>0</v>
      </c>
      <c r="J56" s="43">
        <f t="shared" si="35"/>
        <v>0</v>
      </c>
      <c r="K56" s="43">
        <f t="shared" si="35"/>
        <v>0</v>
      </c>
      <c r="L56" s="43">
        <f t="shared" si="35"/>
        <v>0</v>
      </c>
      <c r="M56" s="43">
        <f t="shared" si="35"/>
        <v>0</v>
      </c>
      <c r="N56" s="43">
        <f t="shared" si="35"/>
        <v>0</v>
      </c>
      <c r="O56" s="43">
        <f t="shared" si="35"/>
        <v>0</v>
      </c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25">
      <c r="A57" s="41" t="s">
        <v>45</v>
      </c>
      <c r="B57" s="42"/>
      <c r="C57" s="43">
        <f t="shared" ref="C57:N57" si="36">C25+C52</f>
        <v>0</v>
      </c>
      <c r="D57" s="43">
        <f t="shared" si="36"/>
        <v>0</v>
      </c>
      <c r="E57" s="43">
        <f t="shared" si="36"/>
        <v>0</v>
      </c>
      <c r="F57" s="43">
        <f t="shared" si="36"/>
        <v>0</v>
      </c>
      <c r="G57" s="43">
        <f t="shared" si="36"/>
        <v>0</v>
      </c>
      <c r="H57" s="43">
        <f t="shared" si="36"/>
        <v>0</v>
      </c>
      <c r="I57" s="43">
        <f t="shared" si="36"/>
        <v>0</v>
      </c>
      <c r="J57" s="43">
        <f t="shared" si="36"/>
        <v>0</v>
      </c>
      <c r="K57" s="43">
        <f t="shared" si="36"/>
        <v>0</v>
      </c>
      <c r="L57" s="43">
        <f t="shared" si="36"/>
        <v>0</v>
      </c>
      <c r="M57" s="43">
        <f t="shared" si="36"/>
        <v>0</v>
      </c>
      <c r="N57" s="43">
        <f t="shared" si="36"/>
        <v>0</v>
      </c>
      <c r="O57" s="43">
        <f t="shared" ref="O57:O58" si="37">SUM(C57:N57)</f>
        <v>0</v>
      </c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25">
      <c r="A58" s="41" t="s">
        <v>46</v>
      </c>
      <c r="B58" s="41"/>
      <c r="C58" s="43">
        <f t="shared" ref="C58:N58" si="38">C26+C53</f>
        <v>0</v>
      </c>
      <c r="D58" s="43">
        <f t="shared" si="38"/>
        <v>0</v>
      </c>
      <c r="E58" s="43">
        <f t="shared" si="38"/>
        <v>0</v>
      </c>
      <c r="F58" s="43">
        <f t="shared" si="38"/>
        <v>0</v>
      </c>
      <c r="G58" s="43">
        <f t="shared" si="38"/>
        <v>0</v>
      </c>
      <c r="H58" s="43">
        <f t="shared" si="38"/>
        <v>0</v>
      </c>
      <c r="I58" s="43">
        <f t="shared" si="38"/>
        <v>0</v>
      </c>
      <c r="J58" s="43">
        <f t="shared" si="38"/>
        <v>0</v>
      </c>
      <c r="K58" s="43">
        <f t="shared" si="38"/>
        <v>0</v>
      </c>
      <c r="L58" s="43">
        <f t="shared" si="38"/>
        <v>0</v>
      </c>
      <c r="M58" s="43">
        <f t="shared" si="38"/>
        <v>0</v>
      </c>
      <c r="N58" s="43">
        <f t="shared" si="38"/>
        <v>0</v>
      </c>
      <c r="O58" s="43">
        <f t="shared" si="37"/>
        <v>0</v>
      </c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32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25">
      <c r="A60" s="149" t="s">
        <v>47</v>
      </c>
      <c r="B60" s="144"/>
      <c r="C60" s="144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5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25">
      <c r="A61" s="44" t="s">
        <v>48</v>
      </c>
      <c r="B61" s="45">
        <v>3</v>
      </c>
      <c r="C61" s="45" t="s">
        <v>49</v>
      </c>
      <c r="D61" s="45">
        <v>30</v>
      </c>
      <c r="E61" s="45">
        <v>60</v>
      </c>
      <c r="F61" s="45" t="s">
        <v>50</v>
      </c>
      <c r="G61" s="44"/>
      <c r="H61" s="44"/>
      <c r="I61" s="44"/>
      <c r="J61" s="44"/>
      <c r="K61" s="44"/>
      <c r="L61" s="44"/>
      <c r="M61" s="44"/>
      <c r="N61" s="44"/>
      <c r="O61" s="46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25">
      <c r="A62" s="47"/>
      <c r="B62" s="47"/>
      <c r="C62" s="48">
        <f t="shared" ref="C62:N62" si="39">C1</f>
        <v>46023</v>
      </c>
      <c r="D62" s="48">
        <f t="shared" si="39"/>
        <v>46054</v>
      </c>
      <c r="E62" s="48">
        <f t="shared" si="39"/>
        <v>46082</v>
      </c>
      <c r="F62" s="48">
        <f t="shared" si="39"/>
        <v>46113</v>
      </c>
      <c r="G62" s="48">
        <f t="shared" si="39"/>
        <v>46143</v>
      </c>
      <c r="H62" s="48">
        <f t="shared" si="39"/>
        <v>46174</v>
      </c>
      <c r="I62" s="48">
        <f t="shared" si="39"/>
        <v>46204</v>
      </c>
      <c r="J62" s="48">
        <f t="shared" si="39"/>
        <v>46235</v>
      </c>
      <c r="K62" s="48">
        <f t="shared" si="39"/>
        <v>46266</v>
      </c>
      <c r="L62" s="48">
        <f t="shared" si="39"/>
        <v>46296</v>
      </c>
      <c r="M62" s="48">
        <f t="shared" si="39"/>
        <v>46327</v>
      </c>
      <c r="N62" s="48">
        <f t="shared" si="39"/>
        <v>46357</v>
      </c>
      <c r="O62" s="47">
        <v>2011</v>
      </c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</row>
    <row r="63" spans="1:26" ht="15.75" customHeight="1" x14ac:dyDescent="0.25">
      <c r="A63" s="50" t="s">
        <v>51</v>
      </c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5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25">
      <c r="A64" s="7" t="s">
        <v>52</v>
      </c>
      <c r="B64" s="51">
        <v>150000</v>
      </c>
      <c r="C64" s="51">
        <f t="shared" ref="C64:C65" si="40">B64/3</f>
        <v>50000</v>
      </c>
      <c r="D64" s="51"/>
      <c r="E64" s="7"/>
      <c r="F64" s="7"/>
      <c r="G64" s="7"/>
      <c r="H64" s="7"/>
      <c r="I64" s="7"/>
      <c r="J64" s="7"/>
      <c r="K64" s="7"/>
      <c r="L64" s="7"/>
      <c r="M64" s="7"/>
      <c r="N64" s="7"/>
      <c r="O64" s="5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25">
      <c r="A65" s="7" t="s">
        <v>53</v>
      </c>
      <c r="B65" s="51">
        <v>180000</v>
      </c>
      <c r="C65" s="51">
        <f t="shared" si="40"/>
        <v>60000</v>
      </c>
      <c r="D65" s="51">
        <f>B65/3</f>
        <v>60000</v>
      </c>
      <c r="E65" s="7"/>
      <c r="F65" s="7"/>
      <c r="G65" s="7"/>
      <c r="H65" s="7"/>
      <c r="I65" s="7"/>
      <c r="J65" s="7"/>
      <c r="K65" s="7"/>
      <c r="L65" s="7"/>
      <c r="M65" s="7"/>
      <c r="N65" s="7"/>
      <c r="O65" s="5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25">
      <c r="A66" s="33" t="s">
        <v>54</v>
      </c>
      <c r="B66" s="52"/>
      <c r="C66" s="36">
        <f t="shared" ref="C66:D66" si="41">SUM(C64:C65)</f>
        <v>110000</v>
      </c>
      <c r="D66" s="36">
        <f t="shared" si="41"/>
        <v>60000</v>
      </c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 ht="15.75" customHeight="1" x14ac:dyDescent="0.25">
      <c r="A67" s="50" t="s">
        <v>55</v>
      </c>
      <c r="B67" s="53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5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25">
      <c r="A68" s="54" t="s">
        <v>56</v>
      </c>
      <c r="B68" s="53"/>
      <c r="C68" s="53">
        <f t="shared" ref="C68:E68" si="42">C$56/$B$61</f>
        <v>0</v>
      </c>
      <c r="D68" s="53">
        <f t="shared" si="42"/>
        <v>0</v>
      </c>
      <c r="E68" s="53">
        <f t="shared" si="42"/>
        <v>0</v>
      </c>
      <c r="F68" s="7"/>
      <c r="G68" s="7"/>
      <c r="H68" s="7"/>
      <c r="I68" s="7"/>
      <c r="J68" s="7"/>
      <c r="K68" s="7"/>
      <c r="L68" s="7"/>
      <c r="M68" s="7"/>
      <c r="N68" s="7"/>
      <c r="O68" s="5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25">
      <c r="A69" s="54" t="s">
        <v>57</v>
      </c>
      <c r="B69" s="53"/>
      <c r="C69" s="7"/>
      <c r="D69" s="53">
        <f>D$56/$B$61</f>
        <v>0</v>
      </c>
      <c r="E69" s="53">
        <f>D$56/$B$61</f>
        <v>0</v>
      </c>
      <c r="F69" s="53">
        <f>D$56/$B$61</f>
        <v>0</v>
      </c>
      <c r="G69" s="7"/>
      <c r="H69" s="7"/>
      <c r="I69" s="7"/>
      <c r="J69" s="7"/>
      <c r="K69" s="7"/>
      <c r="L69" s="7"/>
      <c r="M69" s="7"/>
      <c r="N69" s="7"/>
      <c r="O69" s="5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25">
      <c r="A70" s="54" t="s">
        <v>58</v>
      </c>
      <c r="B70" s="7"/>
      <c r="C70" s="7"/>
      <c r="D70" s="7"/>
      <c r="E70" s="53">
        <f>E$56/$B$61</f>
        <v>0</v>
      </c>
      <c r="F70" s="53">
        <f>E$56/$B$61</f>
        <v>0</v>
      </c>
      <c r="G70" s="53">
        <f>E$56/$B$61</f>
        <v>0</v>
      </c>
      <c r="H70" s="7"/>
      <c r="I70" s="7"/>
      <c r="J70" s="7"/>
      <c r="K70" s="7"/>
      <c r="L70" s="7"/>
      <c r="M70" s="7"/>
      <c r="N70" s="7"/>
      <c r="O70" s="5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25">
      <c r="A71" s="54" t="s">
        <v>59</v>
      </c>
      <c r="B71" s="7"/>
      <c r="C71" s="7"/>
      <c r="D71" s="7"/>
      <c r="E71" s="7"/>
      <c r="F71" s="53">
        <f>F$56/$B$61</f>
        <v>0</v>
      </c>
      <c r="G71" s="53">
        <f>F$56/$B$61</f>
        <v>0</v>
      </c>
      <c r="H71" s="53">
        <f>F$56/$B$61</f>
        <v>0</v>
      </c>
      <c r="I71" s="7"/>
      <c r="J71" s="7"/>
      <c r="K71" s="7"/>
      <c r="L71" s="7"/>
      <c r="M71" s="7"/>
      <c r="N71" s="7"/>
      <c r="O71" s="5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25">
      <c r="A72" s="54" t="s">
        <v>60</v>
      </c>
      <c r="B72" s="7"/>
      <c r="C72" s="7"/>
      <c r="D72" s="7"/>
      <c r="E72" s="7"/>
      <c r="F72" s="7"/>
      <c r="G72" s="53">
        <f>G$56/$B$61</f>
        <v>0</v>
      </c>
      <c r="H72" s="53">
        <f>G$56/$B$61</f>
        <v>0</v>
      </c>
      <c r="I72" s="53">
        <f>G$56/$B$61</f>
        <v>0</v>
      </c>
      <c r="J72" s="7"/>
      <c r="K72" s="7"/>
      <c r="L72" s="7"/>
      <c r="M72" s="7"/>
      <c r="N72" s="7"/>
      <c r="O72" s="5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25">
      <c r="A73" s="54" t="s">
        <v>61</v>
      </c>
      <c r="B73" s="7"/>
      <c r="C73" s="7"/>
      <c r="D73" s="7"/>
      <c r="E73" s="7"/>
      <c r="F73" s="7"/>
      <c r="G73" s="7"/>
      <c r="H73" s="53">
        <f>H$56/$B$61</f>
        <v>0</v>
      </c>
      <c r="I73" s="53">
        <f>H$56/$B$61</f>
        <v>0</v>
      </c>
      <c r="J73" s="53">
        <f>H$56/$B$61</f>
        <v>0</v>
      </c>
      <c r="K73" s="7"/>
      <c r="L73" s="7"/>
      <c r="M73" s="7"/>
      <c r="N73" s="7"/>
      <c r="O73" s="5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25">
      <c r="A74" s="54" t="s">
        <v>62</v>
      </c>
      <c r="B74" s="7"/>
      <c r="C74" s="7"/>
      <c r="D74" s="7"/>
      <c r="E74" s="7"/>
      <c r="F74" s="7"/>
      <c r="G74" s="7"/>
      <c r="H74" s="7"/>
      <c r="I74" s="53">
        <f>I$56/$B$61</f>
        <v>0</v>
      </c>
      <c r="J74" s="53">
        <f>I$56/$B$61</f>
        <v>0</v>
      </c>
      <c r="K74" s="53">
        <f>I$56/$B$61</f>
        <v>0</v>
      </c>
      <c r="L74" s="7"/>
      <c r="M74" s="7"/>
      <c r="N74" s="7"/>
      <c r="O74" s="5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25">
      <c r="A75" s="54" t="s">
        <v>63</v>
      </c>
      <c r="B75" s="7"/>
      <c r="C75" s="7"/>
      <c r="D75" s="7"/>
      <c r="E75" s="7"/>
      <c r="F75" s="7"/>
      <c r="G75" s="7"/>
      <c r="H75" s="7"/>
      <c r="I75" s="7"/>
      <c r="J75" s="53">
        <f>J$56/$B$61</f>
        <v>0</v>
      </c>
      <c r="K75" s="53">
        <f>J$56/$B$61</f>
        <v>0</v>
      </c>
      <c r="L75" s="53">
        <f>J$56/$B$61</f>
        <v>0</v>
      </c>
      <c r="M75" s="7"/>
      <c r="N75" s="7"/>
      <c r="O75" s="5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25">
      <c r="A76" s="54" t="s">
        <v>64</v>
      </c>
      <c r="B76" s="7"/>
      <c r="C76" s="7"/>
      <c r="D76" s="7"/>
      <c r="E76" s="7"/>
      <c r="F76" s="7"/>
      <c r="G76" s="7"/>
      <c r="H76" s="7"/>
      <c r="I76" s="7"/>
      <c r="J76" s="7"/>
      <c r="K76" s="53">
        <f>K$56/$B$61</f>
        <v>0</v>
      </c>
      <c r="L76" s="53">
        <f>K$56/$B$61</f>
        <v>0</v>
      </c>
      <c r="M76" s="53">
        <f>K$56/$B$61</f>
        <v>0</v>
      </c>
      <c r="N76" s="7"/>
      <c r="O76" s="5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25">
      <c r="A77" s="54" t="s">
        <v>65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53">
        <f>L$56/$B$61</f>
        <v>0</v>
      </c>
      <c r="M77" s="53">
        <f>L$56/$B$61</f>
        <v>0</v>
      </c>
      <c r="N77" s="53">
        <f>L$56/$B$61</f>
        <v>0</v>
      </c>
      <c r="O77" s="5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25">
      <c r="A78" s="54" t="s">
        <v>66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53">
        <f>M$56/$B$61</f>
        <v>0</v>
      </c>
      <c r="N78" s="53">
        <f>M$56/$B$61</f>
        <v>0</v>
      </c>
      <c r="O78" s="53">
        <f>M$56/$B$61</f>
        <v>0</v>
      </c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25">
      <c r="A79" s="54" t="s">
        <v>67</v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53">
        <f>N$56/$B$61</f>
        <v>0</v>
      </c>
      <c r="O79" s="53">
        <f>(N$56/$B$61)+(N$56/$B$61)</f>
        <v>0</v>
      </c>
      <c r="P79" s="4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25">
      <c r="A80" s="33" t="s">
        <v>68</v>
      </c>
      <c r="B80" s="33"/>
      <c r="C80" s="52">
        <f t="shared" ref="C80:O80" si="43">SUM(C68:C79)</f>
        <v>0</v>
      </c>
      <c r="D80" s="52">
        <f t="shared" si="43"/>
        <v>0</v>
      </c>
      <c r="E80" s="52">
        <f t="shared" si="43"/>
        <v>0</v>
      </c>
      <c r="F80" s="52">
        <f t="shared" si="43"/>
        <v>0</v>
      </c>
      <c r="G80" s="52">
        <f t="shared" si="43"/>
        <v>0</v>
      </c>
      <c r="H80" s="52">
        <f t="shared" si="43"/>
        <v>0</v>
      </c>
      <c r="I80" s="52">
        <f t="shared" si="43"/>
        <v>0</v>
      </c>
      <c r="J80" s="52">
        <f t="shared" si="43"/>
        <v>0</v>
      </c>
      <c r="K80" s="52">
        <f t="shared" si="43"/>
        <v>0</v>
      </c>
      <c r="L80" s="52">
        <f t="shared" si="43"/>
        <v>0</v>
      </c>
      <c r="M80" s="52">
        <f t="shared" si="43"/>
        <v>0</v>
      </c>
      <c r="N80" s="52">
        <f t="shared" si="43"/>
        <v>0</v>
      </c>
      <c r="O80" s="52">
        <f t="shared" si="43"/>
        <v>0</v>
      </c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</row>
    <row r="81" spans="1:26" ht="15.75" customHeight="1" x14ac:dyDescent="0.25">
      <c r="A81" s="7"/>
      <c r="B81" s="7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25">
      <c r="A82" s="41" t="s">
        <v>69</v>
      </c>
      <c r="B82" s="41"/>
      <c r="C82" s="42">
        <f t="shared" ref="C82:O82" si="44">C80+C66</f>
        <v>110000</v>
      </c>
      <c r="D82" s="42">
        <f t="shared" si="44"/>
        <v>60000</v>
      </c>
      <c r="E82" s="42">
        <f t="shared" si="44"/>
        <v>0</v>
      </c>
      <c r="F82" s="42">
        <f t="shared" si="44"/>
        <v>0</v>
      </c>
      <c r="G82" s="42">
        <f t="shared" si="44"/>
        <v>0</v>
      </c>
      <c r="H82" s="42">
        <f t="shared" si="44"/>
        <v>0</v>
      </c>
      <c r="I82" s="42">
        <f t="shared" si="44"/>
        <v>0</v>
      </c>
      <c r="J82" s="42">
        <f t="shared" si="44"/>
        <v>0</v>
      </c>
      <c r="K82" s="42">
        <f t="shared" si="44"/>
        <v>0</v>
      </c>
      <c r="L82" s="42">
        <f t="shared" si="44"/>
        <v>0</v>
      </c>
      <c r="M82" s="42">
        <f t="shared" si="44"/>
        <v>0</v>
      </c>
      <c r="N82" s="42">
        <f t="shared" si="44"/>
        <v>0</v>
      </c>
      <c r="O82" s="42">
        <f t="shared" si="44"/>
        <v>0</v>
      </c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</row>
    <row r="83" spans="1:26" ht="15.75" customHeight="1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32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32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32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32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32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32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32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32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32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32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32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32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32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32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32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32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32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32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32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32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32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32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32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32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32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32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32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32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32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32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32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32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32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32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32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32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32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32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32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32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32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32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32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32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32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32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32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32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32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32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32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32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32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32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32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32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32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32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32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32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32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32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32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32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32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32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32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32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32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32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32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32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32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32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32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32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32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32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32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32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32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32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32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32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32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32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32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32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32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32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32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32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32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32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25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32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25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32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25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32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25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32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25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32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25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32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25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32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32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25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32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25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32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32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25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32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25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32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25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32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25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32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2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32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25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32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25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32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32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25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32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25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32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25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32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25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32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32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25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32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25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32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25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32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25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32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25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32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25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32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25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32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25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32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25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32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25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32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25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32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25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32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25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32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25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32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32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32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25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32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25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32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25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32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25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32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25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32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25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32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25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32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25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32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25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32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25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32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25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32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25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32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25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32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25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32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25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32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25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32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25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32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25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32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25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32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25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32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25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32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25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32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25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32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25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32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25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32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25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32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25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32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25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32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25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32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25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32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25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32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25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32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25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32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25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32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25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32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25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32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25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32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25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32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25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32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25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32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25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32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25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32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25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32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25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32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25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32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25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32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25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32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25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32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25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32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25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32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25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32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25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32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25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32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25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32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25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32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25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32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25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32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25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32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25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32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25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32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25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32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25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32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25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32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25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32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25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32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25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32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25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32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25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32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25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32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25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32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25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32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25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32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25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32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25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32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25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32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25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32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25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32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25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32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25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32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25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32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25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32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25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32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25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32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25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32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25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32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25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32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25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32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25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32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25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32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25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32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25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32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25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32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25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32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25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32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25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32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25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32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25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32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25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32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25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32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25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32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25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32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25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32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25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32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25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32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25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32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25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32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25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32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25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32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25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32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25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32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25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32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25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32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25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32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25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32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25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32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25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32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25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32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25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32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25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32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25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32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25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32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25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32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25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32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25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32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25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32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25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32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25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32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25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32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25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32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25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32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25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32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25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32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25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32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25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32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25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32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25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32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25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32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25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32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25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32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25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32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25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32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25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32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25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32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25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32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25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32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25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32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25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32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25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32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25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32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25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32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25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32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25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32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25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32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25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32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25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32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25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32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25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32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25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32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25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32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25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32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25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32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25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32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25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32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25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32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25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32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25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32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25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32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25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32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25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32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25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32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25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32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25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32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25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32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25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32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25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32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25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32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25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32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25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32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25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32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25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32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25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32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25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32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25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32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32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25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32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25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32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25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32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25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32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25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32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25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32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25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32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25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32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25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32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25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32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25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32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25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32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25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32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25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32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32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25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32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25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32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25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32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32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25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32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25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32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25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32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25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32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25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32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25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32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25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32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25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32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25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32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25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32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25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32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25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32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32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32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25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32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25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32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25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32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25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32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25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32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25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32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25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32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25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32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32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25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32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25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32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25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32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25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32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25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32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25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32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25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32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25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32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25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32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25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32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25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32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25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32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25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32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25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32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25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32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25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32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25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32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25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32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25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32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25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32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25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32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25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32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25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32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25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32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25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32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25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32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25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32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25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32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25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32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25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32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25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32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25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32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25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32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25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32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25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32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25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32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25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32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25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32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25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32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25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32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25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32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25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32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25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32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25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32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25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32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25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32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25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32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25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32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25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32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25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32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25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32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25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32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25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32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25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32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25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32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25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32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25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32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25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32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25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32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25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32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25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32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25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32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25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32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25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32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25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32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25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32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25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32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25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32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25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32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25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32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25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32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25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32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25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32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25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32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25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32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25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32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25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32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25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32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25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32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25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32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25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32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25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32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25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32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25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32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25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32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25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32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25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32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25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32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25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32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25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32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25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32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25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32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25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32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25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32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25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32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25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32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25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32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25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32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25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32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25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32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25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32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25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32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25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32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25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32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25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32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25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32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25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32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25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32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25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32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25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32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25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32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25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32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25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32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25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32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25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32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25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32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25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32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25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32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25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32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25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32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25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32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25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32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25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32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25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32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25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32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25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32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25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32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25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32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25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32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25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32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25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32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25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32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25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32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25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32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25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32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25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32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25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32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25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32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25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32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25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32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25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32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25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32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25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32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25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32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25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32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25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32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25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32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25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32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25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32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25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32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25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32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25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32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25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32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25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32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25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32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25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32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25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32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25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32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25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32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25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32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25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32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25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32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25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32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25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32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25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32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25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32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25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32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25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32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25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32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25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32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25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32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25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32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25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32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25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32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25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32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25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32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25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32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25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32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25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32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25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32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25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32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25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32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25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32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25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32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25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32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25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32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25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32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25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32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25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32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25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32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25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32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25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32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25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32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25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32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25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32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25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32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25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32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25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32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25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32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25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32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25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32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25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32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25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32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25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32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25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32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25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32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25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32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25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32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25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32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25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32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25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32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25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32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25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32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25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32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25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32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25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32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25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32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25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32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25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32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25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32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25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32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25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32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25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32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25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32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25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32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25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32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25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32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25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32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25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32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25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32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25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32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25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32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25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32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25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32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25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32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25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32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25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32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25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32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25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32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25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32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25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32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25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32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25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32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25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32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25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32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25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32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25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32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25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32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25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32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25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32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25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32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25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32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25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32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25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32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25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32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25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32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25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32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25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32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25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32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25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32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25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32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25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32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25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32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25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32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25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32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25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32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25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32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25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32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25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32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25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32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25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32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25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32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25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32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25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32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25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32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25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32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25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32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25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32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25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32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25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32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25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32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25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32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25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32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25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32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25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32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25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32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25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32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25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32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25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32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25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32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25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32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25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32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25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32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25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32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25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32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25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32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25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32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25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32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25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32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25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32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25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32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25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32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25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32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25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32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25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32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25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32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25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32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25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32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25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32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25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32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25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32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25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32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25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32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25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32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25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32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25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32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25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32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25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32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25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32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25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32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25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32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25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32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25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32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25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32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25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32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25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32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25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32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25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32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25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32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25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32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25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32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25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32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25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32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25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32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25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32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25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32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25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32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25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32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25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32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25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32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25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32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25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32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25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32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25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32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25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32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25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32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25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32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25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32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25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32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25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32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25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32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25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32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25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32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25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32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25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32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25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32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25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32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25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32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25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32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25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32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25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32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25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32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25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32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25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32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25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32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25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32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25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32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25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32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25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32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25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32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25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32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25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32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25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32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25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32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25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32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25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32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25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32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25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32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25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32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25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32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25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32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25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32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25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32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25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32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25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32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25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32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25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32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25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32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25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32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25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32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25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32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25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32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25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32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25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32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25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32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25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32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25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32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25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32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25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32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25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32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25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32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25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32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25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32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25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32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25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32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25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32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25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32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25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32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25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32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25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32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25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32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25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32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25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32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25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32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25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32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25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32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25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32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25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32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25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32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25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32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25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32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25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32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25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32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25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32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25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32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25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32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25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32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25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32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25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32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25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32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25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32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25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32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25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32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25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32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25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32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25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32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25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32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25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32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25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32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25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32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25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32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25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32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25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32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25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32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25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32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25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32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25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32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25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32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25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32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25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32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25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32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25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32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25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32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25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32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25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32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25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32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25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32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25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32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25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32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25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32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25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32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25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32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25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32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25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32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25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32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25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32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25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32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25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32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25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32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25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32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25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32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25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32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25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32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25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32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25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32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25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32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25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32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25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32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25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32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25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32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25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32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25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32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25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32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25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32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25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32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25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32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25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32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25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32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25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32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25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32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25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32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25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32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25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32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25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32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25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32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25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32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25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32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25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32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25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32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25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32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25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32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25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32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25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32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25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32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25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32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25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32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25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32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25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32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25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32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25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32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25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32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25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32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25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32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25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32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25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32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25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32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25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32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25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32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25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32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25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32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25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32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25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32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25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32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25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32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25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32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25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32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25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32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25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32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25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32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25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32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25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32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25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32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25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32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25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32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25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32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25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32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25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32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25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32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25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32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25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32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25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32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25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32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25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32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25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32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25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32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25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32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25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32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25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32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25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32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25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32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25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32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25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32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 x14ac:dyDescent="0.25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32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 x14ac:dyDescent="0.25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32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 x14ac:dyDescent="0.25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32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</sheetData>
  <mergeCells count="15">
    <mergeCell ref="A40:O40"/>
    <mergeCell ref="A46:O46"/>
    <mergeCell ref="A60:O60"/>
    <mergeCell ref="A2:O2"/>
    <mergeCell ref="A3:O3"/>
    <mergeCell ref="A6:B6"/>
    <mergeCell ref="A7:O7"/>
    <mergeCell ref="A13:O13"/>
    <mergeCell ref="A19:O19"/>
    <mergeCell ref="A29:O29"/>
    <mergeCell ref="A30:O30"/>
    <mergeCell ref="A31:B31"/>
    <mergeCell ref="A32:B32"/>
    <mergeCell ref="A33:B33"/>
    <mergeCell ref="A34:O34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4.42578125" defaultRowHeight="15" customHeight="1" x14ac:dyDescent="0.25"/>
  <cols>
    <col min="1" max="1" width="37.140625" customWidth="1"/>
    <col min="2" max="16" width="9.140625" customWidth="1"/>
    <col min="17" max="26" width="8" customWidth="1"/>
  </cols>
  <sheetData>
    <row r="1" spans="1:26" ht="15.75" customHeight="1" x14ac:dyDescent="0.25">
      <c r="A1" s="151" t="str">
        <f>'1 - Orçamento de Vendas'!A2</f>
        <v>Insira o nome do Produto 1 aqui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3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5.75" customHeight="1" x14ac:dyDescent="0.25">
      <c r="A2" s="154"/>
      <c r="B2" s="145"/>
      <c r="C2" s="2">
        <f>'1 - Orçamento de Vendas'!C1</f>
        <v>46023</v>
      </c>
      <c r="D2" s="2">
        <f>'1 - Orçamento de Vendas'!D1</f>
        <v>46054</v>
      </c>
      <c r="E2" s="2">
        <f>'1 - Orçamento de Vendas'!E1</f>
        <v>46082</v>
      </c>
      <c r="F2" s="2">
        <f>'1 - Orçamento de Vendas'!F1</f>
        <v>46113</v>
      </c>
      <c r="G2" s="2">
        <f>'1 - Orçamento de Vendas'!G1</f>
        <v>46143</v>
      </c>
      <c r="H2" s="2">
        <f>'1 - Orçamento de Vendas'!H1</f>
        <v>46174</v>
      </c>
      <c r="I2" s="2">
        <f>'1 - Orçamento de Vendas'!I1</f>
        <v>46204</v>
      </c>
      <c r="J2" s="2">
        <f>'1 - Orçamento de Vendas'!J1</f>
        <v>46235</v>
      </c>
      <c r="K2" s="2">
        <f>'1 - Orçamento de Vendas'!K1</f>
        <v>46266</v>
      </c>
      <c r="L2" s="2">
        <f>'1 - Orçamento de Vendas'!L1</f>
        <v>46296</v>
      </c>
      <c r="M2" s="2">
        <f>'1 - Orçamento de Vendas'!M1</f>
        <v>46327</v>
      </c>
      <c r="N2" s="2">
        <f>'1 - Orçamento de Vendas'!N1</f>
        <v>46357</v>
      </c>
      <c r="O2" s="2" t="str">
        <f>'1 - Orçamento de Vendas'!O1</f>
        <v>Total</v>
      </c>
      <c r="P2" s="55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5.75" customHeight="1" x14ac:dyDescent="0.25">
      <c r="A3" s="56" t="s">
        <v>70</v>
      </c>
      <c r="B3" s="56"/>
      <c r="C3" s="57">
        <v>0</v>
      </c>
      <c r="D3" s="58">
        <f t="shared" ref="D3:N3" si="0">C7</f>
        <v>0</v>
      </c>
      <c r="E3" s="58">
        <f t="shared" si="0"/>
        <v>0</v>
      </c>
      <c r="F3" s="58">
        <f t="shared" si="0"/>
        <v>0</v>
      </c>
      <c r="G3" s="58">
        <f t="shared" si="0"/>
        <v>0</v>
      </c>
      <c r="H3" s="58">
        <f t="shared" si="0"/>
        <v>0</v>
      </c>
      <c r="I3" s="58">
        <f t="shared" si="0"/>
        <v>0</v>
      </c>
      <c r="J3" s="58">
        <f t="shared" si="0"/>
        <v>0</v>
      </c>
      <c r="K3" s="58">
        <f t="shared" si="0"/>
        <v>0</v>
      </c>
      <c r="L3" s="58">
        <f t="shared" si="0"/>
        <v>0</v>
      </c>
      <c r="M3" s="58">
        <f t="shared" si="0"/>
        <v>0</v>
      </c>
      <c r="N3" s="57">
        <f t="shared" si="0"/>
        <v>0</v>
      </c>
      <c r="O3" s="57">
        <f>C3</f>
        <v>0</v>
      </c>
      <c r="P3" s="55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5.75" customHeight="1" x14ac:dyDescent="0.25">
      <c r="A4" s="7" t="s">
        <v>71</v>
      </c>
      <c r="B4" s="59"/>
      <c r="C4" s="8">
        <f>'1 - Orçamento de Vendas'!C4</f>
        <v>0</v>
      </c>
      <c r="D4" s="8">
        <f>'1 - Orçamento de Vendas'!D4</f>
        <v>0</v>
      </c>
      <c r="E4" s="8">
        <f>'1 - Orçamento de Vendas'!E4</f>
        <v>0</v>
      </c>
      <c r="F4" s="8">
        <f>'1 - Orçamento de Vendas'!F4</f>
        <v>0</v>
      </c>
      <c r="G4" s="8">
        <f>'1 - Orçamento de Vendas'!G4</f>
        <v>0</v>
      </c>
      <c r="H4" s="8">
        <f>'1 - Orçamento de Vendas'!H4</f>
        <v>0</v>
      </c>
      <c r="I4" s="8">
        <f>'1 - Orçamento de Vendas'!I4</f>
        <v>0</v>
      </c>
      <c r="J4" s="8">
        <f>'1 - Orçamento de Vendas'!J4</f>
        <v>0</v>
      </c>
      <c r="K4" s="8">
        <f>'1 - Orçamento de Vendas'!K4</f>
        <v>0</v>
      </c>
      <c r="L4" s="8">
        <f>'1 - Orçamento de Vendas'!L4</f>
        <v>0</v>
      </c>
      <c r="M4" s="8">
        <f>'1 - Orçamento de Vendas'!M4</f>
        <v>0</v>
      </c>
      <c r="N4" s="8">
        <f>'1 - Orçamento de Vendas'!N4</f>
        <v>0</v>
      </c>
      <c r="O4" s="9">
        <f t="shared" ref="O4:O5" si="1">SUM(C4:N4)</f>
        <v>0</v>
      </c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5.75" customHeight="1" x14ac:dyDescent="0.25">
      <c r="A5" s="7" t="s">
        <v>72</v>
      </c>
      <c r="B5" s="59"/>
      <c r="C5" s="8">
        <f>'1 - Orçamento de Vendas'!C14</f>
        <v>0</v>
      </c>
      <c r="D5" s="8">
        <f>'1 - Orçamento de Vendas'!D14</f>
        <v>0</v>
      </c>
      <c r="E5" s="8">
        <f>'1 - Orçamento de Vendas'!E14</f>
        <v>0</v>
      </c>
      <c r="F5" s="8">
        <f>'1 - Orçamento de Vendas'!F14</f>
        <v>0</v>
      </c>
      <c r="G5" s="8">
        <f>'1 - Orçamento de Vendas'!G14</f>
        <v>0</v>
      </c>
      <c r="H5" s="8">
        <f>'1 - Orçamento de Vendas'!H14</f>
        <v>0</v>
      </c>
      <c r="I5" s="8">
        <f>'1 - Orçamento de Vendas'!I14</f>
        <v>0</v>
      </c>
      <c r="J5" s="8">
        <f>'1 - Orçamento de Vendas'!J14</f>
        <v>0</v>
      </c>
      <c r="K5" s="8">
        <f>'1 - Orçamento de Vendas'!K14</f>
        <v>0</v>
      </c>
      <c r="L5" s="8">
        <f>'1 - Orçamento de Vendas'!L14</f>
        <v>0</v>
      </c>
      <c r="M5" s="8">
        <f>'1 - Orçamento de Vendas'!M14</f>
        <v>0</v>
      </c>
      <c r="N5" s="8">
        <f>'1 - Orçamento de Vendas'!N14</f>
        <v>0</v>
      </c>
      <c r="O5" s="9">
        <f t="shared" si="1"/>
        <v>0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5.75" customHeight="1" x14ac:dyDescent="0.25">
      <c r="A6" s="33" t="s">
        <v>73</v>
      </c>
      <c r="B6" s="33"/>
      <c r="C6" s="35">
        <f t="shared" ref="C6:O6" si="2">SUM(C4:C5)</f>
        <v>0</v>
      </c>
      <c r="D6" s="35">
        <f t="shared" si="2"/>
        <v>0</v>
      </c>
      <c r="E6" s="35">
        <f t="shared" si="2"/>
        <v>0</v>
      </c>
      <c r="F6" s="35">
        <f t="shared" si="2"/>
        <v>0</v>
      </c>
      <c r="G6" s="35">
        <f t="shared" si="2"/>
        <v>0</v>
      </c>
      <c r="H6" s="35">
        <f t="shared" si="2"/>
        <v>0</v>
      </c>
      <c r="I6" s="35">
        <f t="shared" si="2"/>
        <v>0</v>
      </c>
      <c r="J6" s="35">
        <f t="shared" si="2"/>
        <v>0</v>
      </c>
      <c r="K6" s="35">
        <f t="shared" si="2"/>
        <v>0</v>
      </c>
      <c r="L6" s="35">
        <f t="shared" si="2"/>
        <v>0</v>
      </c>
      <c r="M6" s="35">
        <f t="shared" si="2"/>
        <v>0</v>
      </c>
      <c r="N6" s="35">
        <f t="shared" si="2"/>
        <v>0</v>
      </c>
      <c r="O6" s="35">
        <f t="shared" si="2"/>
        <v>0</v>
      </c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 ht="15.75" customHeight="1" x14ac:dyDescent="0.25">
      <c r="A7" s="46" t="s">
        <v>74</v>
      </c>
      <c r="B7" s="46"/>
      <c r="C7" s="60">
        <f t="shared" ref="C7:N7" si="3">C8+C3-C6</f>
        <v>0</v>
      </c>
      <c r="D7" s="60">
        <f t="shared" si="3"/>
        <v>0</v>
      </c>
      <c r="E7" s="60">
        <f t="shared" si="3"/>
        <v>0</v>
      </c>
      <c r="F7" s="60">
        <f t="shared" si="3"/>
        <v>0</v>
      </c>
      <c r="G7" s="60">
        <f t="shared" si="3"/>
        <v>0</v>
      </c>
      <c r="H7" s="60">
        <f t="shared" si="3"/>
        <v>0</v>
      </c>
      <c r="I7" s="60">
        <f t="shared" si="3"/>
        <v>0</v>
      </c>
      <c r="J7" s="60">
        <f t="shared" si="3"/>
        <v>0</v>
      </c>
      <c r="K7" s="60">
        <f t="shared" si="3"/>
        <v>0</v>
      </c>
      <c r="L7" s="60">
        <f t="shared" si="3"/>
        <v>0</v>
      </c>
      <c r="M7" s="60">
        <f t="shared" si="3"/>
        <v>0</v>
      </c>
      <c r="N7" s="60">
        <f t="shared" si="3"/>
        <v>0</v>
      </c>
      <c r="O7" s="60">
        <f>N7</f>
        <v>0</v>
      </c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 spans="1:26" ht="15.75" customHeight="1" x14ac:dyDescent="0.25">
      <c r="A8" s="41" t="s">
        <v>75</v>
      </c>
      <c r="B8" s="4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>
        <f>SUM(C8:N8)</f>
        <v>0</v>
      </c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 spans="1:26" ht="15.75" customHeight="1" x14ac:dyDescent="0.25">
      <c r="A9" s="151" t="str">
        <f>'1 - Orçamento de Vendas'!A29</f>
        <v>Insira o nome do Produto 2 aqui</v>
      </c>
      <c r="B9" s="152"/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3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5.75" customHeight="1" x14ac:dyDescent="0.25">
      <c r="A10" s="154"/>
      <c r="B10" s="145"/>
      <c r="C10" s="2">
        <f t="shared" ref="C10:O10" si="4">C2</f>
        <v>46023</v>
      </c>
      <c r="D10" s="2">
        <f t="shared" si="4"/>
        <v>46054</v>
      </c>
      <c r="E10" s="2">
        <f t="shared" si="4"/>
        <v>46082</v>
      </c>
      <c r="F10" s="2">
        <f t="shared" si="4"/>
        <v>46113</v>
      </c>
      <c r="G10" s="2">
        <f t="shared" si="4"/>
        <v>46143</v>
      </c>
      <c r="H10" s="2">
        <f t="shared" si="4"/>
        <v>46174</v>
      </c>
      <c r="I10" s="2">
        <f t="shared" si="4"/>
        <v>46204</v>
      </c>
      <c r="J10" s="2">
        <f t="shared" si="4"/>
        <v>46235</v>
      </c>
      <c r="K10" s="2">
        <f t="shared" si="4"/>
        <v>46266</v>
      </c>
      <c r="L10" s="2">
        <f t="shared" si="4"/>
        <v>46296</v>
      </c>
      <c r="M10" s="2">
        <f t="shared" si="4"/>
        <v>46327</v>
      </c>
      <c r="N10" s="2">
        <f t="shared" si="4"/>
        <v>46357</v>
      </c>
      <c r="O10" s="2" t="str">
        <f t="shared" si="4"/>
        <v>Total</v>
      </c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5.75" customHeight="1" x14ac:dyDescent="0.25">
      <c r="A11" s="56" t="s">
        <v>76</v>
      </c>
      <c r="B11" s="56"/>
      <c r="C11" s="57">
        <v>0</v>
      </c>
      <c r="D11" s="58">
        <f t="shared" ref="D11:N11" si="5">C15</f>
        <v>0</v>
      </c>
      <c r="E11" s="58">
        <f t="shared" si="5"/>
        <v>0</v>
      </c>
      <c r="F11" s="58">
        <f t="shared" si="5"/>
        <v>0</v>
      </c>
      <c r="G11" s="58">
        <f t="shared" si="5"/>
        <v>0</v>
      </c>
      <c r="H11" s="58">
        <f t="shared" si="5"/>
        <v>0</v>
      </c>
      <c r="I11" s="58">
        <f t="shared" si="5"/>
        <v>0</v>
      </c>
      <c r="J11" s="58">
        <f t="shared" si="5"/>
        <v>0</v>
      </c>
      <c r="K11" s="58">
        <f t="shared" si="5"/>
        <v>0</v>
      </c>
      <c r="L11" s="58">
        <f t="shared" si="5"/>
        <v>0</v>
      </c>
      <c r="M11" s="58">
        <f t="shared" si="5"/>
        <v>0</v>
      </c>
      <c r="N11" s="58">
        <f t="shared" si="5"/>
        <v>0</v>
      </c>
      <c r="O11" s="57">
        <f>C11</f>
        <v>0</v>
      </c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5.75" customHeight="1" x14ac:dyDescent="0.25">
      <c r="A12" s="7" t="s">
        <v>71</v>
      </c>
      <c r="B12" s="59"/>
      <c r="C12" s="8">
        <f>'1 - Orçamento de Vendas'!C31</f>
        <v>0</v>
      </c>
      <c r="D12" s="8">
        <f>'1 - Orçamento de Vendas'!D31</f>
        <v>0</v>
      </c>
      <c r="E12" s="8">
        <f>'1 - Orçamento de Vendas'!E31</f>
        <v>0</v>
      </c>
      <c r="F12" s="8">
        <f>'1 - Orçamento de Vendas'!F31</f>
        <v>0</v>
      </c>
      <c r="G12" s="8">
        <f>'1 - Orçamento de Vendas'!G31</f>
        <v>0</v>
      </c>
      <c r="H12" s="8">
        <f>'1 - Orçamento de Vendas'!H31</f>
        <v>0</v>
      </c>
      <c r="I12" s="8">
        <f>'1 - Orçamento de Vendas'!I31</f>
        <v>0</v>
      </c>
      <c r="J12" s="8">
        <f>'1 - Orçamento de Vendas'!J31</f>
        <v>0</v>
      </c>
      <c r="K12" s="8">
        <f>'1 - Orçamento de Vendas'!K31</f>
        <v>0</v>
      </c>
      <c r="L12" s="8">
        <f>'1 - Orçamento de Vendas'!L31</f>
        <v>0</v>
      </c>
      <c r="M12" s="8">
        <f>'1 - Orçamento de Vendas'!M31</f>
        <v>0</v>
      </c>
      <c r="N12" s="8">
        <f>'1 - Orçamento de Vendas'!N31</f>
        <v>0</v>
      </c>
      <c r="O12" s="9">
        <f t="shared" ref="O12:O13" si="6">SUM(C12:N12)</f>
        <v>0</v>
      </c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5.75" customHeight="1" x14ac:dyDescent="0.25">
      <c r="A13" s="7" t="s">
        <v>72</v>
      </c>
      <c r="B13" s="59"/>
      <c r="C13" s="8">
        <f>'1 - Orçamento de Vendas'!C41</f>
        <v>0</v>
      </c>
      <c r="D13" s="8">
        <f>'1 - Orçamento de Vendas'!D41</f>
        <v>0</v>
      </c>
      <c r="E13" s="8">
        <f>'1 - Orçamento de Vendas'!E41</f>
        <v>0</v>
      </c>
      <c r="F13" s="8">
        <f>'1 - Orçamento de Vendas'!F41</f>
        <v>0</v>
      </c>
      <c r="G13" s="8">
        <f>'1 - Orçamento de Vendas'!G41</f>
        <v>0</v>
      </c>
      <c r="H13" s="8">
        <f>'1 - Orçamento de Vendas'!H41</f>
        <v>0</v>
      </c>
      <c r="I13" s="8">
        <f>'1 - Orçamento de Vendas'!I41</f>
        <v>0</v>
      </c>
      <c r="J13" s="8">
        <f>'1 - Orçamento de Vendas'!J41</f>
        <v>0</v>
      </c>
      <c r="K13" s="8">
        <f>'1 - Orçamento de Vendas'!K41</f>
        <v>0</v>
      </c>
      <c r="L13" s="8">
        <f>'1 - Orçamento de Vendas'!L41</f>
        <v>0</v>
      </c>
      <c r="M13" s="8">
        <f>'1 - Orçamento de Vendas'!M41</f>
        <v>0</v>
      </c>
      <c r="N13" s="8">
        <f>'1 - Orçamento de Vendas'!N41</f>
        <v>0</v>
      </c>
      <c r="O13" s="9">
        <f t="shared" si="6"/>
        <v>0</v>
      </c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15.75" customHeight="1" x14ac:dyDescent="0.25">
      <c r="A14" s="33" t="s">
        <v>77</v>
      </c>
      <c r="B14" s="33"/>
      <c r="C14" s="35">
        <f t="shared" ref="C14:O14" si="7">SUM(C12:C13)</f>
        <v>0</v>
      </c>
      <c r="D14" s="35">
        <f t="shared" si="7"/>
        <v>0</v>
      </c>
      <c r="E14" s="35">
        <f t="shared" si="7"/>
        <v>0</v>
      </c>
      <c r="F14" s="35">
        <f t="shared" si="7"/>
        <v>0</v>
      </c>
      <c r="G14" s="35">
        <f t="shared" si="7"/>
        <v>0</v>
      </c>
      <c r="H14" s="35">
        <f t="shared" si="7"/>
        <v>0</v>
      </c>
      <c r="I14" s="35">
        <f t="shared" si="7"/>
        <v>0</v>
      </c>
      <c r="J14" s="35">
        <f t="shared" si="7"/>
        <v>0</v>
      </c>
      <c r="K14" s="35">
        <f t="shared" si="7"/>
        <v>0</v>
      </c>
      <c r="L14" s="35">
        <f t="shared" si="7"/>
        <v>0</v>
      </c>
      <c r="M14" s="35">
        <f t="shared" si="7"/>
        <v>0</v>
      </c>
      <c r="N14" s="35">
        <f t="shared" si="7"/>
        <v>0</v>
      </c>
      <c r="O14" s="35">
        <f t="shared" si="7"/>
        <v>0</v>
      </c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5.75" customHeight="1" x14ac:dyDescent="0.25">
      <c r="A15" s="46" t="s">
        <v>78</v>
      </c>
      <c r="B15" s="46"/>
      <c r="C15" s="60">
        <f t="shared" ref="C15:N15" si="8">C16+C11-C14</f>
        <v>0</v>
      </c>
      <c r="D15" s="60">
        <f t="shared" si="8"/>
        <v>0</v>
      </c>
      <c r="E15" s="60">
        <f t="shared" si="8"/>
        <v>0</v>
      </c>
      <c r="F15" s="60">
        <f t="shared" si="8"/>
        <v>0</v>
      </c>
      <c r="G15" s="60">
        <f t="shared" si="8"/>
        <v>0</v>
      </c>
      <c r="H15" s="60">
        <f t="shared" si="8"/>
        <v>0</v>
      </c>
      <c r="I15" s="60">
        <f t="shared" si="8"/>
        <v>0</v>
      </c>
      <c r="J15" s="60">
        <f t="shared" si="8"/>
        <v>0</v>
      </c>
      <c r="K15" s="60">
        <f t="shared" si="8"/>
        <v>0</v>
      </c>
      <c r="L15" s="60">
        <f t="shared" si="8"/>
        <v>0</v>
      </c>
      <c r="M15" s="60">
        <f t="shared" si="8"/>
        <v>0</v>
      </c>
      <c r="N15" s="60">
        <f t="shared" si="8"/>
        <v>0</v>
      </c>
      <c r="O15" s="60">
        <f>N15</f>
        <v>0</v>
      </c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5.75" customHeight="1" x14ac:dyDescent="0.25">
      <c r="A16" s="41" t="s">
        <v>79</v>
      </c>
      <c r="B16" s="4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>
        <f>SUM(C16:N16)</f>
        <v>0</v>
      </c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5.75" customHeight="1" x14ac:dyDescent="0.25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5.75" customHeight="1" x14ac:dyDescent="0.25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5.75" customHeight="1" x14ac:dyDescent="0.25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5.75" customHeight="1" x14ac:dyDescent="0.25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5.75" customHeight="1" x14ac:dyDescent="0.25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5.75" customHeight="1" x14ac:dyDescent="0.25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5.75" customHeight="1" x14ac:dyDescent="0.25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15.75" customHeight="1" x14ac:dyDescent="0.2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5.75" customHeight="1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5.75" customHeight="1" x14ac:dyDescent="0.25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5.75" customHeight="1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5.75" customHeight="1" x14ac:dyDescent="0.2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5.75" customHeight="1" x14ac:dyDescent="0.25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5.75" customHeight="1" x14ac:dyDescent="0.25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5.75" customHeight="1" x14ac:dyDescent="0.25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5.75" customHeight="1" x14ac:dyDescent="0.25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5.7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5.75" customHeight="1" x14ac:dyDescent="0.2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5.75" customHeight="1" x14ac:dyDescent="0.2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5.75" customHeight="1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5.75" customHeight="1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5.75" customHeight="1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5.75" customHeight="1" x14ac:dyDescent="0.2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5.75" customHeight="1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5.75" customHeight="1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 x14ac:dyDescent="0.2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2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2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25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2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2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25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25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25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25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25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25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25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25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25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25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25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25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25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2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25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25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25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25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25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25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25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25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25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25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25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25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25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25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25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25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25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25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25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25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25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25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25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25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25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25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25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25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25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25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25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25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25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25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25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25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25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25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25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25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25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25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25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25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25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25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25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25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25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25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25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25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25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25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25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25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25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25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25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25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25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25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25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25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25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25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25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25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25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25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25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25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25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25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25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25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25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25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25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25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25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25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25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25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25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25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25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25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25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25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25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25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25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25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25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25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25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25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25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25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25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25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25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25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25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25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25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25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25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25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25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25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25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25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25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25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25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25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25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25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25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25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25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25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25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25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25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25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25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25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25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25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25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25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25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25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25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25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25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25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25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25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25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25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25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25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25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25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25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25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25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25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25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25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25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25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25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25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25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25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25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25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25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25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25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25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25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25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25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25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25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25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25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25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25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25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25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25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25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25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25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25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25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25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25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25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25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25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25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25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25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25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25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25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25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25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25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25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25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25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25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25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25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25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25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25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25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25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25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25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25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25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25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25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25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25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25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25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25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25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25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25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25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25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25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25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25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25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25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25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25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25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25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25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25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25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25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25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25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25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25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25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25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25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25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25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25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25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25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25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25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25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25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25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25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25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25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25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25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25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25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25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25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25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25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25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25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25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25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25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25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25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25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25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25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25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25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25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25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25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25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25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25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25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25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25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25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25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25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25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25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25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25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25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25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25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25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25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25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25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25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25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25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25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25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25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25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25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25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25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25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25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25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25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25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25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25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25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25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25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25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25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25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25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25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25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25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25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25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25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25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25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25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25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25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25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25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25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25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25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25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25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25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25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25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25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25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25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25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25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25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25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25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25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25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25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25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25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25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25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25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25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25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25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25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25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25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25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25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25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25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25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25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25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25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25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25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25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25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25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25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25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25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25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25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25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25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25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25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25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25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25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25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25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25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25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25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25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25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25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25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25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25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25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25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25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25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25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25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25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25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25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25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25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25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25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25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25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25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25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25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25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25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25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25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25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25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25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25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25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25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25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25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25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25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25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25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25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25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25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25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25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25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25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25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25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25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25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25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25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25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25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25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25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25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25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25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25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25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25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25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25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25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25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25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25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25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25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25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25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25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25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25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25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25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25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25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25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25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25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25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25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25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25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25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25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25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25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25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25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25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25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25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25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25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25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25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25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25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25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25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25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25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25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25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25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25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25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25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25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25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25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25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25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25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25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25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25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25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25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25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25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25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25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25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25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25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25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25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25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25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25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25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25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25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25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25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25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25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25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25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25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25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25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25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25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25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25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25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25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25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25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25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25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25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25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25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25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25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25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25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25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25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25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25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25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25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25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25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25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25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25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25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25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25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25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25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25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25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25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25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25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25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25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25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25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25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25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25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25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25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25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25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25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25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25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25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25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25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25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25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25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25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25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25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25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25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25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25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25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25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25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25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25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25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25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25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25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25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25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25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25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25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25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25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25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25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25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25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25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25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25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25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25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25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25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25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25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25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25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25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25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25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25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25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25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25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25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25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25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25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25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25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25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25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25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25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25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25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25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25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25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25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25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25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25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25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25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25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25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25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25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25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25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25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25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25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25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25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25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25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25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25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25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25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25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25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25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25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25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25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25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25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25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25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25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25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25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25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25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25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25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25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25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25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25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25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25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25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25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25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25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25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25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25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25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25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25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25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25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25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25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25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25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25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25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25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25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25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25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25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25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25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25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25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25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25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25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25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25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25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25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25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25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25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25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25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25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25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25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25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25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25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25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25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25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25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25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25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25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25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25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25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25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25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25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25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25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25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25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25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25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25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25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25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25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25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25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25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25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25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25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25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25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25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25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25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25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25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25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25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25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 x14ac:dyDescent="0.25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 x14ac:dyDescent="0.25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 x14ac:dyDescent="0.25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15.75" customHeight="1" x14ac:dyDescent="0.25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15.75" customHeight="1" x14ac:dyDescent="0.25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15.75" customHeight="1" x14ac:dyDescent="0.25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4">
    <mergeCell ref="A1:O1"/>
    <mergeCell ref="A2:B2"/>
    <mergeCell ref="A9:O9"/>
    <mergeCell ref="A10:B10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1000"/>
  <sheetViews>
    <sheetView workbookViewId="0"/>
  </sheetViews>
  <sheetFormatPr defaultColWidth="14.42578125" defaultRowHeight="15" customHeight="1" x14ac:dyDescent="0.25"/>
  <cols>
    <col min="1" max="1" width="25.42578125" customWidth="1"/>
    <col min="2" max="5" width="12.7109375" customWidth="1"/>
    <col min="6" max="6" width="15.140625" customWidth="1"/>
    <col min="7" max="7" width="31.42578125" customWidth="1"/>
    <col min="8" max="8" width="32.85546875" customWidth="1"/>
    <col min="9" max="25" width="8" customWidth="1"/>
  </cols>
  <sheetData>
    <row r="1" spans="1:25" x14ac:dyDescent="0.25">
      <c r="A1" s="157" t="str">
        <f>'1 - Orçamento de Vendas'!A2:O2</f>
        <v>Insira o nome do Produto 1 aqui</v>
      </c>
      <c r="B1" s="152"/>
      <c r="C1" s="152"/>
      <c r="D1" s="152"/>
      <c r="E1" s="152"/>
      <c r="F1" s="152"/>
      <c r="G1" s="152"/>
      <c r="H1" s="153"/>
    </row>
    <row r="2" spans="1:25" x14ac:dyDescent="0.25">
      <c r="A2" s="155" t="s">
        <v>80</v>
      </c>
      <c r="B2" s="155" t="s">
        <v>14</v>
      </c>
      <c r="C2" s="155" t="s">
        <v>81</v>
      </c>
      <c r="D2" s="62" t="s">
        <v>82</v>
      </c>
      <c r="E2" s="63" t="s">
        <v>83</v>
      </c>
      <c r="F2" s="63" t="s">
        <v>82</v>
      </c>
      <c r="G2" s="63" t="s">
        <v>84</v>
      </c>
      <c r="H2" s="63" t="s">
        <v>84</v>
      </c>
      <c r="I2" s="64"/>
      <c r="J2" s="158" t="s">
        <v>85</v>
      </c>
      <c r="K2" s="159"/>
      <c r="L2" s="159"/>
      <c r="M2" s="159"/>
      <c r="N2" s="159"/>
      <c r="O2" s="159"/>
      <c r="P2" s="159"/>
      <c r="Q2" s="159"/>
      <c r="R2" s="160"/>
      <c r="S2" s="64"/>
      <c r="T2" s="64"/>
      <c r="U2" s="64"/>
      <c r="V2" s="64"/>
      <c r="W2" s="64"/>
      <c r="X2" s="64"/>
      <c r="Y2" s="64"/>
    </row>
    <row r="3" spans="1:25" x14ac:dyDescent="0.25">
      <c r="A3" s="156"/>
      <c r="B3" s="156"/>
      <c r="C3" s="156"/>
      <c r="D3" s="65" t="s">
        <v>86</v>
      </c>
      <c r="E3" s="66" t="s">
        <v>87</v>
      </c>
      <c r="F3" s="63" t="s">
        <v>88</v>
      </c>
      <c r="G3" s="63" t="s">
        <v>89</v>
      </c>
      <c r="H3" s="63" t="s">
        <v>90</v>
      </c>
      <c r="I3" s="64"/>
      <c r="J3" s="161"/>
      <c r="K3" s="162"/>
      <c r="L3" s="162"/>
      <c r="M3" s="162"/>
      <c r="N3" s="162"/>
      <c r="O3" s="162"/>
      <c r="P3" s="162"/>
      <c r="Q3" s="162"/>
      <c r="R3" s="163"/>
      <c r="S3" s="64"/>
      <c r="T3" s="64"/>
      <c r="U3" s="64"/>
      <c r="V3" s="64"/>
      <c r="W3" s="64"/>
      <c r="X3" s="64"/>
      <c r="Y3" s="64"/>
    </row>
    <row r="4" spans="1:25" x14ac:dyDescent="0.25">
      <c r="A4" s="67"/>
      <c r="B4" s="68"/>
      <c r="C4" s="68"/>
      <c r="D4" s="68"/>
      <c r="E4" s="69">
        <v>0.12</v>
      </c>
      <c r="F4" s="70"/>
      <c r="G4" s="70"/>
      <c r="H4" s="71"/>
      <c r="J4" s="161"/>
      <c r="K4" s="162"/>
      <c r="L4" s="162"/>
      <c r="M4" s="162"/>
      <c r="N4" s="162"/>
      <c r="O4" s="162"/>
      <c r="P4" s="162"/>
      <c r="Q4" s="162"/>
      <c r="R4" s="163"/>
    </row>
    <row r="5" spans="1:25" x14ac:dyDescent="0.25">
      <c r="A5" s="72" t="s">
        <v>91</v>
      </c>
      <c r="B5" s="71"/>
      <c r="C5" s="71" t="s">
        <v>92</v>
      </c>
      <c r="D5" s="73"/>
      <c r="E5" s="73">
        <f t="shared" ref="E5:E7" si="0">D5*$E$4</f>
        <v>0</v>
      </c>
      <c r="F5" s="73">
        <f t="shared" ref="F5:F7" si="1">D5-E5</f>
        <v>0</v>
      </c>
      <c r="G5" s="73">
        <f t="shared" ref="G5:G7" si="2">B5*D5</f>
        <v>0</v>
      </c>
      <c r="H5" s="73">
        <f t="shared" ref="H5:H7" si="3">B5*F5</f>
        <v>0</v>
      </c>
      <c r="J5" s="161"/>
      <c r="K5" s="162"/>
      <c r="L5" s="162"/>
      <c r="M5" s="162"/>
      <c r="N5" s="162"/>
      <c r="O5" s="162"/>
      <c r="P5" s="162"/>
      <c r="Q5" s="162"/>
      <c r="R5" s="163"/>
    </row>
    <row r="6" spans="1:25" x14ac:dyDescent="0.25">
      <c r="A6" s="72" t="s">
        <v>93</v>
      </c>
      <c r="B6" s="71"/>
      <c r="C6" s="71" t="s">
        <v>92</v>
      </c>
      <c r="D6" s="73"/>
      <c r="E6" s="73">
        <f t="shared" si="0"/>
        <v>0</v>
      </c>
      <c r="F6" s="73">
        <f t="shared" si="1"/>
        <v>0</v>
      </c>
      <c r="G6" s="73">
        <f t="shared" si="2"/>
        <v>0</v>
      </c>
      <c r="H6" s="73">
        <f t="shared" si="3"/>
        <v>0</v>
      </c>
      <c r="J6" s="161"/>
      <c r="K6" s="162"/>
      <c r="L6" s="162"/>
      <c r="M6" s="162"/>
      <c r="N6" s="162"/>
      <c r="O6" s="162"/>
      <c r="P6" s="162"/>
      <c r="Q6" s="162"/>
      <c r="R6" s="163"/>
    </row>
    <row r="7" spans="1:25" x14ac:dyDescent="0.25">
      <c r="A7" s="72" t="s">
        <v>94</v>
      </c>
      <c r="B7" s="71"/>
      <c r="C7" s="71" t="s">
        <v>95</v>
      </c>
      <c r="D7" s="73"/>
      <c r="E7" s="73">
        <f t="shared" si="0"/>
        <v>0</v>
      </c>
      <c r="F7" s="73">
        <f t="shared" si="1"/>
        <v>0</v>
      </c>
      <c r="G7" s="73">
        <f t="shared" si="2"/>
        <v>0</v>
      </c>
      <c r="H7" s="73">
        <f t="shared" si="3"/>
        <v>0</v>
      </c>
      <c r="J7" s="161"/>
      <c r="K7" s="162"/>
      <c r="L7" s="162"/>
      <c r="M7" s="162"/>
      <c r="N7" s="162"/>
      <c r="O7" s="162"/>
      <c r="P7" s="162"/>
      <c r="Q7" s="162"/>
      <c r="R7" s="163"/>
    </row>
    <row r="8" spans="1:25" x14ac:dyDescent="0.25">
      <c r="A8" s="74" t="s">
        <v>1</v>
      </c>
      <c r="B8" s="74"/>
      <c r="C8" s="74"/>
      <c r="D8" s="75">
        <f t="shared" ref="D8:H8" si="4">SUM(D5:D7)</f>
        <v>0</v>
      </c>
      <c r="E8" s="75">
        <f t="shared" si="4"/>
        <v>0</v>
      </c>
      <c r="F8" s="75">
        <f t="shared" si="4"/>
        <v>0</v>
      </c>
      <c r="G8" s="75">
        <f t="shared" si="4"/>
        <v>0</v>
      </c>
      <c r="H8" s="75">
        <f t="shared" si="4"/>
        <v>0</v>
      </c>
      <c r="I8" s="64"/>
      <c r="J8" s="164"/>
      <c r="K8" s="165"/>
      <c r="L8" s="165"/>
      <c r="M8" s="165"/>
      <c r="N8" s="165"/>
      <c r="O8" s="165"/>
      <c r="P8" s="165"/>
      <c r="Q8" s="165"/>
      <c r="R8" s="166"/>
      <c r="S8" s="64"/>
      <c r="T8" s="64"/>
      <c r="U8" s="64"/>
      <c r="V8" s="64"/>
      <c r="W8" s="64"/>
      <c r="X8" s="64"/>
      <c r="Y8" s="64"/>
    </row>
    <row r="10" spans="1:25" x14ac:dyDescent="0.25">
      <c r="A10" s="157" t="str">
        <f>'1 - Orçamento de Vendas'!A29:O29</f>
        <v>Insira o nome do Produto 2 aqui</v>
      </c>
      <c r="B10" s="152"/>
      <c r="C10" s="152"/>
      <c r="D10" s="152"/>
      <c r="E10" s="152"/>
      <c r="F10" s="152"/>
      <c r="G10" s="152"/>
      <c r="H10" s="153"/>
    </row>
    <row r="11" spans="1:25" x14ac:dyDescent="0.25">
      <c r="A11" s="155" t="s">
        <v>80</v>
      </c>
      <c r="B11" s="155" t="s">
        <v>14</v>
      </c>
      <c r="C11" s="155" t="s">
        <v>81</v>
      </c>
      <c r="D11" s="62" t="s">
        <v>82</v>
      </c>
      <c r="E11" s="62" t="s">
        <v>83</v>
      </c>
      <c r="F11" s="62" t="s">
        <v>82</v>
      </c>
      <c r="G11" s="63" t="s">
        <v>84</v>
      </c>
      <c r="H11" s="63" t="s">
        <v>84</v>
      </c>
    </row>
    <row r="12" spans="1:25" x14ac:dyDescent="0.25">
      <c r="A12" s="156"/>
      <c r="B12" s="156"/>
      <c r="C12" s="156"/>
      <c r="D12" s="65" t="s">
        <v>86</v>
      </c>
      <c r="E12" s="76" t="s">
        <v>87</v>
      </c>
      <c r="F12" s="65" t="s">
        <v>88</v>
      </c>
      <c r="G12" s="63" t="s">
        <v>89</v>
      </c>
      <c r="H12" s="63" t="s">
        <v>90</v>
      </c>
    </row>
    <row r="13" spans="1:25" x14ac:dyDescent="0.25">
      <c r="A13" s="67"/>
      <c r="B13" s="68"/>
      <c r="C13" s="68"/>
      <c r="D13" s="68"/>
      <c r="E13" s="69">
        <v>0.12</v>
      </c>
      <c r="F13" s="77"/>
      <c r="G13" s="70"/>
      <c r="H13" s="71"/>
    </row>
    <row r="14" spans="1:25" x14ac:dyDescent="0.25">
      <c r="A14" s="72" t="s">
        <v>91</v>
      </c>
      <c r="B14" s="71"/>
      <c r="C14" s="71" t="s">
        <v>92</v>
      </c>
      <c r="D14" s="73"/>
      <c r="E14" s="73">
        <f t="shared" ref="E14:E16" si="5">D14*$E$4</f>
        <v>0</v>
      </c>
      <c r="F14" s="73">
        <f t="shared" ref="F14:F16" si="6">D14-E14</f>
        <v>0</v>
      </c>
      <c r="G14" s="73">
        <f t="shared" ref="G14:G16" si="7">B14*D14</f>
        <v>0</v>
      </c>
      <c r="H14" s="73">
        <f t="shared" ref="H14:H16" si="8">B14*F14</f>
        <v>0</v>
      </c>
    </row>
    <row r="15" spans="1:25" x14ac:dyDescent="0.25">
      <c r="A15" s="72" t="s">
        <v>93</v>
      </c>
      <c r="B15" s="71"/>
      <c r="C15" s="71" t="s">
        <v>92</v>
      </c>
      <c r="D15" s="73"/>
      <c r="E15" s="73">
        <f t="shared" si="5"/>
        <v>0</v>
      </c>
      <c r="F15" s="73">
        <f t="shared" si="6"/>
        <v>0</v>
      </c>
      <c r="G15" s="73">
        <f t="shared" si="7"/>
        <v>0</v>
      </c>
      <c r="H15" s="73">
        <f t="shared" si="8"/>
        <v>0</v>
      </c>
    </row>
    <row r="16" spans="1:25" x14ac:dyDescent="0.25">
      <c r="A16" s="72" t="s">
        <v>94</v>
      </c>
      <c r="B16" s="71"/>
      <c r="C16" s="71" t="s">
        <v>95</v>
      </c>
      <c r="D16" s="73"/>
      <c r="E16" s="73">
        <f t="shared" si="5"/>
        <v>0</v>
      </c>
      <c r="F16" s="73">
        <f t="shared" si="6"/>
        <v>0</v>
      </c>
      <c r="G16" s="73">
        <f t="shared" si="7"/>
        <v>0</v>
      </c>
      <c r="H16" s="73">
        <f t="shared" si="8"/>
        <v>0</v>
      </c>
    </row>
    <row r="17" spans="1:25" x14ac:dyDescent="0.25">
      <c r="A17" s="74" t="s">
        <v>1</v>
      </c>
      <c r="B17" s="74"/>
      <c r="C17" s="74"/>
      <c r="D17" s="75">
        <f t="shared" ref="D17:H17" si="9">SUM(D14:D16)</f>
        <v>0</v>
      </c>
      <c r="E17" s="75">
        <f t="shared" si="9"/>
        <v>0</v>
      </c>
      <c r="F17" s="75">
        <f t="shared" si="9"/>
        <v>0</v>
      </c>
      <c r="G17" s="75">
        <f t="shared" si="9"/>
        <v>0</v>
      </c>
      <c r="H17" s="75">
        <f t="shared" si="9"/>
        <v>0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</row>
    <row r="21" spans="1:25" ht="15.75" customHeight="1" x14ac:dyDescent="0.25"/>
    <row r="22" spans="1:25" ht="15.75" customHeight="1" x14ac:dyDescent="0.25"/>
    <row r="23" spans="1:25" ht="15.75" customHeight="1" x14ac:dyDescent="0.25"/>
    <row r="24" spans="1:25" ht="15.75" customHeight="1" x14ac:dyDescent="0.25"/>
    <row r="25" spans="1:25" ht="15.75" customHeight="1" x14ac:dyDescent="0.25"/>
    <row r="26" spans="1:25" ht="15.75" customHeight="1" x14ac:dyDescent="0.25"/>
    <row r="27" spans="1:25" ht="15.75" customHeight="1" x14ac:dyDescent="0.25"/>
    <row r="28" spans="1:25" ht="15.75" customHeight="1" x14ac:dyDescent="0.25"/>
    <row r="29" spans="1:25" ht="15.75" customHeight="1" x14ac:dyDescent="0.25"/>
    <row r="30" spans="1:25" ht="15.75" customHeight="1" x14ac:dyDescent="0.25"/>
    <row r="31" spans="1:25" ht="15.75" customHeight="1" x14ac:dyDescent="0.25"/>
    <row r="32" spans="1:2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9">
    <mergeCell ref="J2:R8"/>
    <mergeCell ref="A10:H10"/>
    <mergeCell ref="A11:A12"/>
    <mergeCell ref="B11:B12"/>
    <mergeCell ref="C11:C12"/>
    <mergeCell ref="A1:H1"/>
    <mergeCell ref="A2:A3"/>
    <mergeCell ref="B2:B3"/>
    <mergeCell ref="C2:C3"/>
  </mergeCells>
  <pageMargins left="0.7" right="0.7" top="0.75" bottom="0.75" header="0" footer="0"/>
  <pageSetup orientation="landscape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/>
  </sheetViews>
  <sheetFormatPr defaultColWidth="14.42578125" defaultRowHeight="15" customHeight="1" x14ac:dyDescent="0.25"/>
  <cols>
    <col min="1" max="1" width="64.7109375" customWidth="1"/>
    <col min="2" max="14" width="9.140625" customWidth="1"/>
    <col min="15" max="15" width="9.5703125" customWidth="1"/>
    <col min="16" max="16" width="9.140625" customWidth="1"/>
    <col min="17" max="26" width="8" customWidth="1"/>
  </cols>
  <sheetData>
    <row r="1" spans="1:26" ht="15.75" customHeight="1" x14ac:dyDescent="0.25">
      <c r="A1" s="151" t="s">
        <v>91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3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5.75" customHeight="1" x14ac:dyDescent="0.25">
      <c r="A2" s="154"/>
      <c r="B2" s="145"/>
      <c r="C2" s="2">
        <f>'1 - Orçamento de Vendas'!C1</f>
        <v>46023</v>
      </c>
      <c r="D2" s="2">
        <f>'1 - Orçamento de Vendas'!D1</f>
        <v>46054</v>
      </c>
      <c r="E2" s="2">
        <f>'1 - Orçamento de Vendas'!E1</f>
        <v>46082</v>
      </c>
      <c r="F2" s="2">
        <f>'1 - Orçamento de Vendas'!F1</f>
        <v>46113</v>
      </c>
      <c r="G2" s="2">
        <f>'1 - Orçamento de Vendas'!G1</f>
        <v>46143</v>
      </c>
      <c r="H2" s="2">
        <f>'1 - Orçamento de Vendas'!H1</f>
        <v>46174</v>
      </c>
      <c r="I2" s="2">
        <f>'1 - Orçamento de Vendas'!I1</f>
        <v>46204</v>
      </c>
      <c r="J2" s="2">
        <f>'1 - Orçamento de Vendas'!J1</f>
        <v>46235</v>
      </c>
      <c r="K2" s="2">
        <f>'1 - Orçamento de Vendas'!K1</f>
        <v>46266</v>
      </c>
      <c r="L2" s="2">
        <f>'1 - Orçamento de Vendas'!L1</f>
        <v>46296</v>
      </c>
      <c r="M2" s="2">
        <f>'1 - Orçamento de Vendas'!M1</f>
        <v>46327</v>
      </c>
      <c r="N2" s="2">
        <f>'1 - Orçamento de Vendas'!N1</f>
        <v>46357</v>
      </c>
      <c r="O2" s="2" t="str">
        <f>'1 - Orçamento de Vendas'!O1</f>
        <v>Total</v>
      </c>
      <c r="P2" s="55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5.75" customHeight="1" x14ac:dyDescent="0.25">
      <c r="A3" s="7" t="s">
        <v>96</v>
      </c>
      <c r="B3" s="59"/>
      <c r="C3" s="8">
        <f>'2 - Orçamento de Produção'!C8</f>
        <v>0</v>
      </c>
      <c r="D3" s="8">
        <f>'2 - Orçamento de Produção'!D8</f>
        <v>0</v>
      </c>
      <c r="E3" s="8">
        <f>'2 - Orçamento de Produção'!E8</f>
        <v>0</v>
      </c>
      <c r="F3" s="8">
        <f>'2 - Orçamento de Produção'!F8</f>
        <v>0</v>
      </c>
      <c r="G3" s="8">
        <f>'2 - Orçamento de Produção'!G8</f>
        <v>0</v>
      </c>
      <c r="H3" s="8">
        <f>'2 - Orçamento de Produção'!H8</f>
        <v>0</v>
      </c>
      <c r="I3" s="8">
        <f>'2 - Orçamento de Produção'!I8</f>
        <v>0</v>
      </c>
      <c r="J3" s="8">
        <f>'2 - Orçamento de Produção'!J8</f>
        <v>0</v>
      </c>
      <c r="K3" s="8">
        <f>'2 - Orçamento de Produção'!K8</f>
        <v>0</v>
      </c>
      <c r="L3" s="8">
        <f>'2 - Orçamento de Produção'!L8</f>
        <v>0</v>
      </c>
      <c r="M3" s="8">
        <f>'2 - Orçamento de Produção'!M8</f>
        <v>0</v>
      </c>
      <c r="N3" s="8">
        <f>'2 - Orçamento de Produção'!N8</f>
        <v>0</v>
      </c>
      <c r="O3" s="9">
        <f>SUM(C3:N3)</f>
        <v>0</v>
      </c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15.75" customHeight="1" x14ac:dyDescent="0.25">
      <c r="A4" s="7" t="s">
        <v>97</v>
      </c>
      <c r="B4" s="59"/>
      <c r="C4" s="8">
        <f>'3 - Composição dos Produtos'!$B$5</f>
        <v>0</v>
      </c>
      <c r="D4" s="8">
        <f>'3 - Composição dos Produtos'!$B$5</f>
        <v>0</v>
      </c>
      <c r="E4" s="8">
        <f>'3 - Composição dos Produtos'!$B$5</f>
        <v>0</v>
      </c>
      <c r="F4" s="8">
        <f>'3 - Composição dos Produtos'!$B$5</f>
        <v>0</v>
      </c>
      <c r="G4" s="8">
        <f>'3 - Composição dos Produtos'!$B$5</f>
        <v>0</v>
      </c>
      <c r="H4" s="8">
        <f>'3 - Composição dos Produtos'!$B$5</f>
        <v>0</v>
      </c>
      <c r="I4" s="8">
        <f>'3 - Composição dos Produtos'!$B$5</f>
        <v>0</v>
      </c>
      <c r="J4" s="8">
        <f>'3 - Composição dos Produtos'!$B$5</f>
        <v>0</v>
      </c>
      <c r="K4" s="8">
        <f>'3 - Composição dos Produtos'!$B$5</f>
        <v>0</v>
      </c>
      <c r="L4" s="8">
        <f>'3 - Composição dos Produtos'!$B$5</f>
        <v>0</v>
      </c>
      <c r="M4" s="8">
        <f>'3 - Composição dos Produtos'!$B$5</f>
        <v>0</v>
      </c>
      <c r="N4" s="8">
        <f>'3 - Composição dos Produtos'!$B$5</f>
        <v>0</v>
      </c>
      <c r="O4" s="9"/>
      <c r="P4" s="10"/>
      <c r="Q4" s="158" t="s">
        <v>98</v>
      </c>
      <c r="R4" s="159"/>
      <c r="S4" s="159"/>
      <c r="T4" s="159"/>
      <c r="U4" s="159"/>
      <c r="V4" s="159"/>
      <c r="W4" s="159"/>
      <c r="X4" s="159"/>
      <c r="Y4" s="160"/>
      <c r="Z4" s="10"/>
    </row>
    <row r="5" spans="1:26" ht="15.75" customHeight="1" x14ac:dyDescent="0.25">
      <c r="A5" s="44" t="s">
        <v>99</v>
      </c>
      <c r="B5" s="45"/>
      <c r="C5" s="78">
        <f t="shared" ref="C5:N5" si="0">C3*C4</f>
        <v>0</v>
      </c>
      <c r="D5" s="78">
        <f t="shared" si="0"/>
        <v>0</v>
      </c>
      <c r="E5" s="78">
        <f t="shared" si="0"/>
        <v>0</v>
      </c>
      <c r="F5" s="78">
        <f t="shared" si="0"/>
        <v>0</v>
      </c>
      <c r="G5" s="78">
        <f t="shared" si="0"/>
        <v>0</v>
      </c>
      <c r="H5" s="78">
        <f t="shared" si="0"/>
        <v>0</v>
      </c>
      <c r="I5" s="78">
        <f t="shared" si="0"/>
        <v>0</v>
      </c>
      <c r="J5" s="78">
        <f t="shared" si="0"/>
        <v>0</v>
      </c>
      <c r="K5" s="78">
        <f t="shared" si="0"/>
        <v>0</v>
      </c>
      <c r="L5" s="78">
        <f t="shared" si="0"/>
        <v>0</v>
      </c>
      <c r="M5" s="78">
        <f t="shared" si="0"/>
        <v>0</v>
      </c>
      <c r="N5" s="78">
        <f t="shared" si="0"/>
        <v>0</v>
      </c>
      <c r="O5" s="60">
        <f t="shared" ref="O5:O6" si="1">SUM(C5:N5)</f>
        <v>0</v>
      </c>
      <c r="P5" s="10"/>
      <c r="Q5" s="161"/>
      <c r="R5" s="162"/>
      <c r="S5" s="162"/>
      <c r="T5" s="162"/>
      <c r="U5" s="162"/>
      <c r="V5" s="162"/>
      <c r="W5" s="162"/>
      <c r="X5" s="162"/>
      <c r="Y5" s="163"/>
      <c r="Z5" s="10"/>
    </row>
    <row r="6" spans="1:26" ht="15.75" customHeight="1" x14ac:dyDescent="0.25">
      <c r="A6" s="7" t="s">
        <v>100</v>
      </c>
      <c r="B6" s="59"/>
      <c r="C6" s="8">
        <f>'2 - Orçamento de Produção'!C16</f>
        <v>0</v>
      </c>
      <c r="D6" s="8">
        <f>'2 - Orçamento de Produção'!D16</f>
        <v>0</v>
      </c>
      <c r="E6" s="8">
        <f>'2 - Orçamento de Produção'!E16</f>
        <v>0</v>
      </c>
      <c r="F6" s="8">
        <f>'2 - Orçamento de Produção'!F16</f>
        <v>0</v>
      </c>
      <c r="G6" s="8">
        <f>'2 - Orçamento de Produção'!G16</f>
        <v>0</v>
      </c>
      <c r="H6" s="8">
        <f>'2 - Orçamento de Produção'!H16</f>
        <v>0</v>
      </c>
      <c r="I6" s="8">
        <f>'2 - Orçamento de Produção'!I16</f>
        <v>0</v>
      </c>
      <c r="J6" s="8">
        <f>'2 - Orçamento de Produção'!J16</f>
        <v>0</v>
      </c>
      <c r="K6" s="8">
        <f>'2 - Orçamento de Produção'!K16</f>
        <v>0</v>
      </c>
      <c r="L6" s="8">
        <f>'2 - Orçamento de Produção'!L16</f>
        <v>0</v>
      </c>
      <c r="M6" s="8">
        <f>'2 - Orçamento de Produção'!M16</f>
        <v>0</v>
      </c>
      <c r="N6" s="8">
        <f>'2 - Orçamento de Produção'!N16</f>
        <v>0</v>
      </c>
      <c r="O6" s="9">
        <f t="shared" si="1"/>
        <v>0</v>
      </c>
      <c r="P6" s="10"/>
      <c r="Q6" s="161"/>
      <c r="R6" s="162"/>
      <c r="S6" s="162"/>
      <c r="T6" s="162"/>
      <c r="U6" s="162"/>
      <c r="V6" s="162"/>
      <c r="W6" s="162"/>
      <c r="X6" s="162"/>
      <c r="Y6" s="163"/>
      <c r="Z6" s="10"/>
    </row>
    <row r="7" spans="1:26" ht="15.75" customHeight="1" x14ac:dyDescent="0.25">
      <c r="A7" s="7" t="s">
        <v>101</v>
      </c>
      <c r="B7" s="59"/>
      <c r="C7" s="8">
        <f>'3 - Composição dos Produtos'!$B$14</f>
        <v>0</v>
      </c>
      <c r="D7" s="8">
        <f>'3 - Composição dos Produtos'!$B$14</f>
        <v>0</v>
      </c>
      <c r="E7" s="8">
        <f>'3 - Composição dos Produtos'!$B$14</f>
        <v>0</v>
      </c>
      <c r="F7" s="8">
        <f>'3 - Composição dos Produtos'!$B$14</f>
        <v>0</v>
      </c>
      <c r="G7" s="8">
        <f>'3 - Composição dos Produtos'!$B$14</f>
        <v>0</v>
      </c>
      <c r="H7" s="8">
        <f>'3 - Composição dos Produtos'!$B$14</f>
        <v>0</v>
      </c>
      <c r="I7" s="8">
        <f>'3 - Composição dos Produtos'!$B$14</f>
        <v>0</v>
      </c>
      <c r="J7" s="8">
        <f>'3 - Composição dos Produtos'!$B$14</f>
        <v>0</v>
      </c>
      <c r="K7" s="8">
        <f>'3 - Composição dos Produtos'!$B$14</f>
        <v>0</v>
      </c>
      <c r="L7" s="8">
        <f>'3 - Composição dos Produtos'!$B$14</f>
        <v>0</v>
      </c>
      <c r="M7" s="8">
        <f>'3 - Composição dos Produtos'!$B$14</f>
        <v>0</v>
      </c>
      <c r="N7" s="8">
        <f>'3 - Composição dos Produtos'!$B$14</f>
        <v>0</v>
      </c>
      <c r="O7" s="9"/>
      <c r="P7" s="10"/>
      <c r="Q7" s="161"/>
      <c r="R7" s="162"/>
      <c r="S7" s="162"/>
      <c r="T7" s="162"/>
      <c r="U7" s="162"/>
      <c r="V7" s="162"/>
      <c r="W7" s="162"/>
      <c r="X7" s="162"/>
      <c r="Y7" s="163"/>
      <c r="Z7" s="10"/>
    </row>
    <row r="8" spans="1:26" ht="15.75" customHeight="1" x14ac:dyDescent="0.25">
      <c r="A8" s="44" t="s">
        <v>102</v>
      </c>
      <c r="B8" s="45"/>
      <c r="C8" s="78">
        <f t="shared" ref="C8:N8" si="2">C6*C7</f>
        <v>0</v>
      </c>
      <c r="D8" s="78">
        <f t="shared" si="2"/>
        <v>0</v>
      </c>
      <c r="E8" s="78">
        <f t="shared" si="2"/>
        <v>0</v>
      </c>
      <c r="F8" s="78">
        <f t="shared" si="2"/>
        <v>0</v>
      </c>
      <c r="G8" s="78">
        <f t="shared" si="2"/>
        <v>0</v>
      </c>
      <c r="H8" s="78">
        <f t="shared" si="2"/>
        <v>0</v>
      </c>
      <c r="I8" s="78">
        <f t="shared" si="2"/>
        <v>0</v>
      </c>
      <c r="J8" s="78">
        <f t="shared" si="2"/>
        <v>0</v>
      </c>
      <c r="K8" s="78">
        <f t="shared" si="2"/>
        <v>0</v>
      </c>
      <c r="L8" s="78">
        <f t="shared" si="2"/>
        <v>0</v>
      </c>
      <c r="M8" s="78">
        <f t="shared" si="2"/>
        <v>0</v>
      </c>
      <c r="N8" s="78">
        <f t="shared" si="2"/>
        <v>0</v>
      </c>
      <c r="O8" s="60">
        <f>SUM(C8:N8)</f>
        <v>0</v>
      </c>
      <c r="P8" s="10"/>
      <c r="Q8" s="161"/>
      <c r="R8" s="162"/>
      <c r="S8" s="162"/>
      <c r="T8" s="162"/>
      <c r="U8" s="162"/>
      <c r="V8" s="162"/>
      <c r="W8" s="162"/>
      <c r="X8" s="162"/>
      <c r="Y8" s="163"/>
      <c r="Z8" s="10"/>
    </row>
    <row r="9" spans="1:26" ht="15.75" customHeight="1" x14ac:dyDescent="0.25">
      <c r="A9" s="33" t="s">
        <v>103</v>
      </c>
      <c r="B9" s="33"/>
      <c r="C9" s="35">
        <f t="shared" ref="C9:O9" si="3">C5+C8</f>
        <v>0</v>
      </c>
      <c r="D9" s="35">
        <f t="shared" si="3"/>
        <v>0</v>
      </c>
      <c r="E9" s="35">
        <f t="shared" si="3"/>
        <v>0</v>
      </c>
      <c r="F9" s="35">
        <f t="shared" si="3"/>
        <v>0</v>
      </c>
      <c r="G9" s="35">
        <f t="shared" si="3"/>
        <v>0</v>
      </c>
      <c r="H9" s="35">
        <f t="shared" si="3"/>
        <v>0</v>
      </c>
      <c r="I9" s="35">
        <f t="shared" si="3"/>
        <v>0</v>
      </c>
      <c r="J9" s="35">
        <f t="shared" si="3"/>
        <v>0</v>
      </c>
      <c r="K9" s="35">
        <f t="shared" si="3"/>
        <v>0</v>
      </c>
      <c r="L9" s="35">
        <f t="shared" si="3"/>
        <v>0</v>
      </c>
      <c r="M9" s="35">
        <f t="shared" si="3"/>
        <v>0</v>
      </c>
      <c r="N9" s="35">
        <f t="shared" si="3"/>
        <v>0</v>
      </c>
      <c r="O9" s="35">
        <f t="shared" si="3"/>
        <v>0</v>
      </c>
      <c r="P9" s="32"/>
      <c r="Q9" s="161"/>
      <c r="R9" s="162"/>
      <c r="S9" s="162"/>
      <c r="T9" s="162"/>
      <c r="U9" s="162"/>
      <c r="V9" s="162"/>
      <c r="W9" s="162"/>
      <c r="X9" s="162"/>
      <c r="Y9" s="163"/>
      <c r="Z9" s="32"/>
    </row>
    <row r="10" spans="1:26" ht="15.75" customHeight="1" x14ac:dyDescent="0.25">
      <c r="A10" s="151" t="s">
        <v>93</v>
      </c>
      <c r="B10" s="152"/>
      <c r="C10" s="152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3"/>
      <c r="P10" s="10"/>
      <c r="Q10" s="164"/>
      <c r="R10" s="165"/>
      <c r="S10" s="165"/>
      <c r="T10" s="165"/>
      <c r="U10" s="165"/>
      <c r="V10" s="165"/>
      <c r="W10" s="165"/>
      <c r="X10" s="165"/>
      <c r="Y10" s="166"/>
      <c r="Z10" s="10"/>
    </row>
    <row r="11" spans="1:26" ht="15.75" customHeight="1" x14ac:dyDescent="0.25">
      <c r="A11" s="154"/>
      <c r="B11" s="145"/>
      <c r="C11" s="2">
        <f>'1 - Orçamento de Vendas'!C1</f>
        <v>46023</v>
      </c>
      <c r="D11" s="2">
        <f>'1 - Orçamento de Vendas'!D1</f>
        <v>46054</v>
      </c>
      <c r="E11" s="2">
        <f>'1 - Orçamento de Vendas'!E1</f>
        <v>46082</v>
      </c>
      <c r="F11" s="2">
        <f>'1 - Orçamento de Vendas'!F1</f>
        <v>46113</v>
      </c>
      <c r="G11" s="2">
        <f>'1 - Orçamento de Vendas'!G1</f>
        <v>46143</v>
      </c>
      <c r="H11" s="2">
        <f>'1 - Orçamento de Vendas'!H1</f>
        <v>46174</v>
      </c>
      <c r="I11" s="2">
        <f>'1 - Orçamento de Vendas'!I1</f>
        <v>46204</v>
      </c>
      <c r="J11" s="2">
        <f>'1 - Orçamento de Vendas'!J1</f>
        <v>46235</v>
      </c>
      <c r="K11" s="2">
        <f>'1 - Orçamento de Vendas'!K1</f>
        <v>46266</v>
      </c>
      <c r="L11" s="2">
        <f>'1 - Orçamento de Vendas'!L1</f>
        <v>46296</v>
      </c>
      <c r="M11" s="2">
        <f>'1 - Orçamento de Vendas'!M1</f>
        <v>46327</v>
      </c>
      <c r="N11" s="2">
        <f>'1 - Orçamento de Vendas'!N1</f>
        <v>46357</v>
      </c>
      <c r="O11" s="2" t="str">
        <f>'1 - Orçamento de Vendas'!O1</f>
        <v>Total</v>
      </c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5.75" customHeight="1" x14ac:dyDescent="0.25">
      <c r="A12" s="7" t="s">
        <v>96</v>
      </c>
      <c r="B12" s="59"/>
      <c r="C12" s="8">
        <f>'2 - Orçamento de Produção'!C8</f>
        <v>0</v>
      </c>
      <c r="D12" s="8">
        <f>'2 - Orçamento de Produção'!D8</f>
        <v>0</v>
      </c>
      <c r="E12" s="8">
        <f>'2 - Orçamento de Produção'!E8</f>
        <v>0</v>
      </c>
      <c r="F12" s="8">
        <f>'2 - Orçamento de Produção'!F8</f>
        <v>0</v>
      </c>
      <c r="G12" s="8">
        <f>'2 - Orçamento de Produção'!G8</f>
        <v>0</v>
      </c>
      <c r="H12" s="8">
        <f>'2 - Orçamento de Produção'!H8</f>
        <v>0</v>
      </c>
      <c r="I12" s="8">
        <f>'2 - Orçamento de Produção'!I8</f>
        <v>0</v>
      </c>
      <c r="J12" s="8">
        <f>'2 - Orçamento de Produção'!J8</f>
        <v>0</v>
      </c>
      <c r="K12" s="8">
        <f>'2 - Orçamento de Produção'!K8</f>
        <v>0</v>
      </c>
      <c r="L12" s="8">
        <f>'2 - Orçamento de Produção'!L8</f>
        <v>0</v>
      </c>
      <c r="M12" s="8">
        <f>'2 - Orçamento de Produção'!M8</f>
        <v>0</v>
      </c>
      <c r="N12" s="8">
        <f>'2 - Orçamento de Produção'!N8</f>
        <v>0</v>
      </c>
      <c r="O12" s="9">
        <f>SUM(C12:N12)</f>
        <v>0</v>
      </c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5.75" customHeight="1" x14ac:dyDescent="0.25">
      <c r="A13" s="7" t="s">
        <v>104</v>
      </c>
      <c r="B13" s="59"/>
      <c r="C13" s="8">
        <f>'3 - Composição dos Produtos'!$B$6</f>
        <v>0</v>
      </c>
      <c r="D13" s="8">
        <f>'3 - Composição dos Produtos'!$B$6</f>
        <v>0</v>
      </c>
      <c r="E13" s="8">
        <f>'3 - Composição dos Produtos'!$B$6</f>
        <v>0</v>
      </c>
      <c r="F13" s="8">
        <f>'3 - Composição dos Produtos'!$B$6</f>
        <v>0</v>
      </c>
      <c r="G13" s="8">
        <f>'3 - Composição dos Produtos'!$B$6</f>
        <v>0</v>
      </c>
      <c r="H13" s="8">
        <f>'3 - Composição dos Produtos'!$B$6</f>
        <v>0</v>
      </c>
      <c r="I13" s="8">
        <f>'3 - Composição dos Produtos'!$B$6</f>
        <v>0</v>
      </c>
      <c r="J13" s="8">
        <f>'3 - Composição dos Produtos'!$B$6</f>
        <v>0</v>
      </c>
      <c r="K13" s="8">
        <f>'3 - Composição dos Produtos'!$B$6</f>
        <v>0</v>
      </c>
      <c r="L13" s="8">
        <f>'3 - Composição dos Produtos'!$B$6</f>
        <v>0</v>
      </c>
      <c r="M13" s="8">
        <f>'3 - Composição dos Produtos'!$B$6</f>
        <v>0</v>
      </c>
      <c r="N13" s="8">
        <f>'3 - Composição dos Produtos'!$B$6</f>
        <v>0</v>
      </c>
      <c r="O13" s="9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15.75" customHeight="1" x14ac:dyDescent="0.25">
      <c r="A14" s="44" t="s">
        <v>105</v>
      </c>
      <c r="B14" s="45"/>
      <c r="C14" s="78">
        <f t="shared" ref="C14:N14" si="4">C12*C13</f>
        <v>0</v>
      </c>
      <c r="D14" s="78">
        <f t="shared" si="4"/>
        <v>0</v>
      </c>
      <c r="E14" s="78">
        <f t="shared" si="4"/>
        <v>0</v>
      </c>
      <c r="F14" s="78">
        <f t="shared" si="4"/>
        <v>0</v>
      </c>
      <c r="G14" s="78">
        <f t="shared" si="4"/>
        <v>0</v>
      </c>
      <c r="H14" s="78">
        <f t="shared" si="4"/>
        <v>0</v>
      </c>
      <c r="I14" s="78">
        <f t="shared" si="4"/>
        <v>0</v>
      </c>
      <c r="J14" s="78">
        <f t="shared" si="4"/>
        <v>0</v>
      </c>
      <c r="K14" s="78">
        <f t="shared" si="4"/>
        <v>0</v>
      </c>
      <c r="L14" s="78">
        <f t="shared" si="4"/>
        <v>0</v>
      </c>
      <c r="M14" s="78">
        <f t="shared" si="4"/>
        <v>0</v>
      </c>
      <c r="N14" s="78">
        <f t="shared" si="4"/>
        <v>0</v>
      </c>
      <c r="O14" s="60">
        <f t="shared" ref="O14:O15" si="5">SUM(C14:N14)</f>
        <v>0</v>
      </c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5.75" customHeight="1" x14ac:dyDescent="0.25">
      <c r="A15" s="7" t="s">
        <v>100</v>
      </c>
      <c r="B15" s="59"/>
      <c r="C15" s="8">
        <f>'2 - Orçamento de Produção'!C16</f>
        <v>0</v>
      </c>
      <c r="D15" s="8">
        <f>'2 - Orçamento de Produção'!D16</f>
        <v>0</v>
      </c>
      <c r="E15" s="8">
        <f>'2 - Orçamento de Produção'!E16</f>
        <v>0</v>
      </c>
      <c r="F15" s="8">
        <f>'2 - Orçamento de Produção'!F16</f>
        <v>0</v>
      </c>
      <c r="G15" s="8">
        <f>'2 - Orçamento de Produção'!G16</f>
        <v>0</v>
      </c>
      <c r="H15" s="8">
        <f>'2 - Orçamento de Produção'!H16</f>
        <v>0</v>
      </c>
      <c r="I15" s="8">
        <f>'2 - Orçamento de Produção'!I16</f>
        <v>0</v>
      </c>
      <c r="J15" s="8">
        <f>'2 - Orçamento de Produção'!J16</f>
        <v>0</v>
      </c>
      <c r="K15" s="8">
        <f>'2 - Orçamento de Produção'!K16</f>
        <v>0</v>
      </c>
      <c r="L15" s="8">
        <f>'2 - Orçamento de Produção'!L16</f>
        <v>0</v>
      </c>
      <c r="M15" s="8">
        <f>'2 - Orçamento de Produção'!M16</f>
        <v>0</v>
      </c>
      <c r="N15" s="8">
        <f>'2 - Orçamento de Produção'!N16</f>
        <v>0</v>
      </c>
      <c r="O15" s="9">
        <f t="shared" si="5"/>
        <v>0</v>
      </c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5.75" customHeight="1" x14ac:dyDescent="0.25">
      <c r="A16" s="7" t="s">
        <v>106</v>
      </c>
      <c r="B16" s="59"/>
      <c r="C16" s="8">
        <f>'3 - Composição dos Produtos'!$B$15</f>
        <v>0</v>
      </c>
      <c r="D16" s="8">
        <f>'3 - Composição dos Produtos'!$B$15</f>
        <v>0</v>
      </c>
      <c r="E16" s="8">
        <f>'3 - Composição dos Produtos'!$B$15</f>
        <v>0</v>
      </c>
      <c r="F16" s="8">
        <f>'3 - Composição dos Produtos'!$B$15</f>
        <v>0</v>
      </c>
      <c r="G16" s="8">
        <f>'3 - Composição dos Produtos'!$B$15</f>
        <v>0</v>
      </c>
      <c r="H16" s="8">
        <f>'3 - Composição dos Produtos'!$B$15</f>
        <v>0</v>
      </c>
      <c r="I16" s="8">
        <f>'3 - Composição dos Produtos'!$B$15</f>
        <v>0</v>
      </c>
      <c r="J16" s="8">
        <f>'3 - Composição dos Produtos'!$B$15</f>
        <v>0</v>
      </c>
      <c r="K16" s="8">
        <f>'3 - Composição dos Produtos'!$B$15</f>
        <v>0</v>
      </c>
      <c r="L16" s="8">
        <f>'3 - Composição dos Produtos'!$B$15</f>
        <v>0</v>
      </c>
      <c r="M16" s="8">
        <f>'3 - Composição dos Produtos'!$B$15</f>
        <v>0</v>
      </c>
      <c r="N16" s="8">
        <f>'3 - Composição dos Produtos'!$B$15</f>
        <v>0</v>
      </c>
      <c r="O16" s="9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5.75" customHeight="1" x14ac:dyDescent="0.25">
      <c r="A17" s="44" t="s">
        <v>107</v>
      </c>
      <c r="B17" s="45"/>
      <c r="C17" s="78">
        <f t="shared" ref="C17:N17" si="6">C15*C16</f>
        <v>0</v>
      </c>
      <c r="D17" s="78">
        <f t="shared" si="6"/>
        <v>0</v>
      </c>
      <c r="E17" s="78">
        <f t="shared" si="6"/>
        <v>0</v>
      </c>
      <c r="F17" s="78">
        <f t="shared" si="6"/>
        <v>0</v>
      </c>
      <c r="G17" s="78">
        <f t="shared" si="6"/>
        <v>0</v>
      </c>
      <c r="H17" s="78">
        <f t="shared" si="6"/>
        <v>0</v>
      </c>
      <c r="I17" s="78">
        <f t="shared" si="6"/>
        <v>0</v>
      </c>
      <c r="J17" s="78">
        <f t="shared" si="6"/>
        <v>0</v>
      </c>
      <c r="K17" s="78">
        <f t="shared" si="6"/>
        <v>0</v>
      </c>
      <c r="L17" s="78">
        <f t="shared" si="6"/>
        <v>0</v>
      </c>
      <c r="M17" s="78">
        <f t="shared" si="6"/>
        <v>0</v>
      </c>
      <c r="N17" s="78">
        <f t="shared" si="6"/>
        <v>0</v>
      </c>
      <c r="O17" s="60">
        <f>SUM(C17:N17)</f>
        <v>0</v>
      </c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5.75" customHeight="1" x14ac:dyDescent="0.25">
      <c r="A18" s="33" t="s">
        <v>108</v>
      </c>
      <c r="B18" s="33"/>
      <c r="C18" s="35">
        <f t="shared" ref="C18:O18" si="7">C14+C17</f>
        <v>0</v>
      </c>
      <c r="D18" s="35">
        <f t="shared" si="7"/>
        <v>0</v>
      </c>
      <c r="E18" s="35">
        <f t="shared" si="7"/>
        <v>0</v>
      </c>
      <c r="F18" s="35">
        <f t="shared" si="7"/>
        <v>0</v>
      </c>
      <c r="G18" s="35">
        <f t="shared" si="7"/>
        <v>0</v>
      </c>
      <c r="H18" s="35">
        <f t="shared" si="7"/>
        <v>0</v>
      </c>
      <c r="I18" s="35">
        <f t="shared" si="7"/>
        <v>0</v>
      </c>
      <c r="J18" s="35">
        <f t="shared" si="7"/>
        <v>0</v>
      </c>
      <c r="K18" s="35">
        <f t="shared" si="7"/>
        <v>0</v>
      </c>
      <c r="L18" s="35">
        <f t="shared" si="7"/>
        <v>0</v>
      </c>
      <c r="M18" s="35">
        <f t="shared" si="7"/>
        <v>0</v>
      </c>
      <c r="N18" s="35">
        <f t="shared" si="7"/>
        <v>0</v>
      </c>
      <c r="O18" s="35">
        <f t="shared" si="7"/>
        <v>0</v>
      </c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5.75" customHeight="1" x14ac:dyDescent="0.25">
      <c r="A19" s="151" t="s">
        <v>94</v>
      </c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3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5.75" customHeight="1" x14ac:dyDescent="0.25">
      <c r="A20" s="154"/>
      <c r="B20" s="145"/>
      <c r="C20" s="2">
        <f>'1 - Orçamento de Vendas'!C1</f>
        <v>46023</v>
      </c>
      <c r="D20" s="2">
        <f>'1 - Orçamento de Vendas'!D1</f>
        <v>46054</v>
      </c>
      <c r="E20" s="2">
        <f>'1 - Orçamento de Vendas'!E1</f>
        <v>46082</v>
      </c>
      <c r="F20" s="2">
        <f>'1 - Orçamento de Vendas'!F1</f>
        <v>46113</v>
      </c>
      <c r="G20" s="2">
        <f>'1 - Orçamento de Vendas'!G1</f>
        <v>46143</v>
      </c>
      <c r="H20" s="2">
        <f>'1 - Orçamento de Vendas'!H1</f>
        <v>46174</v>
      </c>
      <c r="I20" s="2">
        <f>'1 - Orçamento de Vendas'!I1</f>
        <v>46204</v>
      </c>
      <c r="J20" s="2">
        <f>'1 - Orçamento de Vendas'!J1</f>
        <v>46235</v>
      </c>
      <c r="K20" s="2">
        <f>'1 - Orçamento de Vendas'!K1</f>
        <v>46266</v>
      </c>
      <c r="L20" s="2">
        <f>'1 - Orçamento de Vendas'!L1</f>
        <v>46296</v>
      </c>
      <c r="M20" s="2">
        <f>'1 - Orçamento de Vendas'!M1</f>
        <v>46327</v>
      </c>
      <c r="N20" s="2">
        <f>'1 - Orçamento de Vendas'!N1</f>
        <v>46357</v>
      </c>
      <c r="O20" s="2" t="str">
        <f>'1 - Orçamento de Vendas'!O1</f>
        <v>Total</v>
      </c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5.75" customHeight="1" x14ac:dyDescent="0.25">
      <c r="A21" s="7" t="s">
        <v>96</v>
      </c>
      <c r="B21" s="59"/>
      <c r="C21" s="8">
        <f>'2 - Orçamento de Produção'!C8</f>
        <v>0</v>
      </c>
      <c r="D21" s="8">
        <f>'2 - Orçamento de Produção'!D8</f>
        <v>0</v>
      </c>
      <c r="E21" s="8">
        <f>'2 - Orçamento de Produção'!E8</f>
        <v>0</v>
      </c>
      <c r="F21" s="8">
        <f>'2 - Orçamento de Produção'!F8</f>
        <v>0</v>
      </c>
      <c r="G21" s="8">
        <f>'2 - Orçamento de Produção'!G8</f>
        <v>0</v>
      </c>
      <c r="H21" s="8">
        <f>'2 - Orçamento de Produção'!H8</f>
        <v>0</v>
      </c>
      <c r="I21" s="8">
        <f>'2 - Orçamento de Produção'!I8</f>
        <v>0</v>
      </c>
      <c r="J21" s="8">
        <f>'2 - Orçamento de Produção'!J8</f>
        <v>0</v>
      </c>
      <c r="K21" s="8">
        <f>'2 - Orçamento de Produção'!K8</f>
        <v>0</v>
      </c>
      <c r="L21" s="8">
        <f>'2 - Orçamento de Produção'!L8</f>
        <v>0</v>
      </c>
      <c r="M21" s="8">
        <f>'2 - Orçamento de Produção'!M8</f>
        <v>0</v>
      </c>
      <c r="N21" s="8">
        <f>'2 - Orçamento de Produção'!N8</f>
        <v>0</v>
      </c>
      <c r="O21" s="9">
        <f>SUM(C21:N21)</f>
        <v>0</v>
      </c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5.75" customHeight="1" x14ac:dyDescent="0.25">
      <c r="A22" s="7" t="s">
        <v>109</v>
      </c>
      <c r="B22" s="59"/>
      <c r="C22" s="8">
        <f>'3 - Composição dos Produtos'!$B$7</f>
        <v>0</v>
      </c>
      <c r="D22" s="8">
        <f>'3 - Composição dos Produtos'!$B$7</f>
        <v>0</v>
      </c>
      <c r="E22" s="8">
        <f>'3 - Composição dos Produtos'!$B$7</f>
        <v>0</v>
      </c>
      <c r="F22" s="8">
        <f>'3 - Composição dos Produtos'!$B$7</f>
        <v>0</v>
      </c>
      <c r="G22" s="8">
        <f>'3 - Composição dos Produtos'!$B$7</f>
        <v>0</v>
      </c>
      <c r="H22" s="8">
        <f>'3 - Composição dos Produtos'!$B$7</f>
        <v>0</v>
      </c>
      <c r="I22" s="8">
        <f>'3 - Composição dos Produtos'!$B$7</f>
        <v>0</v>
      </c>
      <c r="J22" s="8">
        <f>'3 - Composição dos Produtos'!$B$7</f>
        <v>0</v>
      </c>
      <c r="K22" s="8">
        <f>'3 - Composição dos Produtos'!$B$7</f>
        <v>0</v>
      </c>
      <c r="L22" s="8">
        <f>'3 - Composição dos Produtos'!$B$7</f>
        <v>0</v>
      </c>
      <c r="M22" s="8">
        <f>'3 - Composição dos Produtos'!$B$7</f>
        <v>0</v>
      </c>
      <c r="N22" s="8">
        <f>'3 - Composição dos Produtos'!$B$7</f>
        <v>0</v>
      </c>
      <c r="O22" s="9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5.75" customHeight="1" x14ac:dyDescent="0.25">
      <c r="A23" s="44" t="s">
        <v>110</v>
      </c>
      <c r="B23" s="45"/>
      <c r="C23" s="78">
        <f t="shared" ref="C23:N23" si="8">C21*C22</f>
        <v>0</v>
      </c>
      <c r="D23" s="78">
        <f t="shared" si="8"/>
        <v>0</v>
      </c>
      <c r="E23" s="78">
        <f t="shared" si="8"/>
        <v>0</v>
      </c>
      <c r="F23" s="78">
        <f t="shared" si="8"/>
        <v>0</v>
      </c>
      <c r="G23" s="78">
        <f t="shared" si="8"/>
        <v>0</v>
      </c>
      <c r="H23" s="78">
        <f t="shared" si="8"/>
        <v>0</v>
      </c>
      <c r="I23" s="78">
        <f t="shared" si="8"/>
        <v>0</v>
      </c>
      <c r="J23" s="78">
        <f t="shared" si="8"/>
        <v>0</v>
      </c>
      <c r="K23" s="78">
        <f t="shared" si="8"/>
        <v>0</v>
      </c>
      <c r="L23" s="78">
        <f t="shared" si="8"/>
        <v>0</v>
      </c>
      <c r="M23" s="78">
        <f t="shared" si="8"/>
        <v>0</v>
      </c>
      <c r="N23" s="78">
        <f t="shared" si="8"/>
        <v>0</v>
      </c>
      <c r="O23" s="60">
        <f t="shared" ref="O23:O24" si="9">SUM(C23:N23)</f>
        <v>0</v>
      </c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15.75" customHeight="1" x14ac:dyDescent="0.25">
      <c r="A24" s="7" t="s">
        <v>100</v>
      </c>
      <c r="B24" s="59"/>
      <c r="C24" s="8">
        <f>'2 - Orçamento de Produção'!C16</f>
        <v>0</v>
      </c>
      <c r="D24" s="8">
        <f>'2 - Orçamento de Produção'!D16</f>
        <v>0</v>
      </c>
      <c r="E24" s="8">
        <f>'2 - Orçamento de Produção'!E16</f>
        <v>0</v>
      </c>
      <c r="F24" s="8">
        <f>'2 - Orçamento de Produção'!F16</f>
        <v>0</v>
      </c>
      <c r="G24" s="8">
        <f>'2 - Orçamento de Produção'!G16</f>
        <v>0</v>
      </c>
      <c r="H24" s="8">
        <f>'2 - Orçamento de Produção'!H16</f>
        <v>0</v>
      </c>
      <c r="I24" s="8">
        <f>'2 - Orçamento de Produção'!I16</f>
        <v>0</v>
      </c>
      <c r="J24" s="8">
        <f>'2 - Orçamento de Produção'!J16</f>
        <v>0</v>
      </c>
      <c r="K24" s="8">
        <f>'2 - Orçamento de Produção'!K16</f>
        <v>0</v>
      </c>
      <c r="L24" s="8">
        <f>'2 - Orçamento de Produção'!L16</f>
        <v>0</v>
      </c>
      <c r="M24" s="8">
        <f>'2 - Orçamento de Produção'!M16</f>
        <v>0</v>
      </c>
      <c r="N24" s="8">
        <f>'2 - Orçamento de Produção'!N16</f>
        <v>0</v>
      </c>
      <c r="O24" s="9">
        <f t="shared" si="9"/>
        <v>0</v>
      </c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5.75" customHeight="1" x14ac:dyDescent="0.25">
      <c r="A25" s="7" t="s">
        <v>111</v>
      </c>
      <c r="B25" s="59"/>
      <c r="C25" s="8">
        <f>'3 - Composição dos Produtos'!$B$16</f>
        <v>0</v>
      </c>
      <c r="D25" s="8">
        <f>'3 - Composição dos Produtos'!$B$16</f>
        <v>0</v>
      </c>
      <c r="E25" s="8">
        <f>'3 - Composição dos Produtos'!$B$16</f>
        <v>0</v>
      </c>
      <c r="F25" s="8">
        <f>'3 - Composição dos Produtos'!$B$16</f>
        <v>0</v>
      </c>
      <c r="G25" s="8">
        <f>'3 - Composição dos Produtos'!$B$16</f>
        <v>0</v>
      </c>
      <c r="H25" s="8">
        <f>'3 - Composição dos Produtos'!$B$16</f>
        <v>0</v>
      </c>
      <c r="I25" s="8">
        <f>'3 - Composição dos Produtos'!$B$16</f>
        <v>0</v>
      </c>
      <c r="J25" s="8">
        <f>'3 - Composição dos Produtos'!$B$16</f>
        <v>0</v>
      </c>
      <c r="K25" s="8">
        <f>'3 - Composição dos Produtos'!$B$16</f>
        <v>0</v>
      </c>
      <c r="L25" s="8">
        <f>'3 - Composição dos Produtos'!$B$16</f>
        <v>0</v>
      </c>
      <c r="M25" s="8">
        <f>'3 - Composição dos Produtos'!$B$16</f>
        <v>0</v>
      </c>
      <c r="N25" s="8">
        <f>'3 - Composição dos Produtos'!$B$16</f>
        <v>0</v>
      </c>
      <c r="O25" s="9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5.75" customHeight="1" x14ac:dyDescent="0.25">
      <c r="A26" s="44" t="s">
        <v>112</v>
      </c>
      <c r="B26" s="45"/>
      <c r="C26" s="78">
        <f t="shared" ref="C26:N26" si="10">C24*C25</f>
        <v>0</v>
      </c>
      <c r="D26" s="78">
        <f t="shared" si="10"/>
        <v>0</v>
      </c>
      <c r="E26" s="78">
        <f t="shared" si="10"/>
        <v>0</v>
      </c>
      <c r="F26" s="78">
        <f t="shared" si="10"/>
        <v>0</v>
      </c>
      <c r="G26" s="78">
        <f t="shared" si="10"/>
        <v>0</v>
      </c>
      <c r="H26" s="78">
        <f t="shared" si="10"/>
        <v>0</v>
      </c>
      <c r="I26" s="78">
        <f t="shared" si="10"/>
        <v>0</v>
      </c>
      <c r="J26" s="78">
        <f t="shared" si="10"/>
        <v>0</v>
      </c>
      <c r="K26" s="78">
        <f t="shared" si="10"/>
        <v>0</v>
      </c>
      <c r="L26" s="78">
        <f t="shared" si="10"/>
        <v>0</v>
      </c>
      <c r="M26" s="78">
        <f t="shared" si="10"/>
        <v>0</v>
      </c>
      <c r="N26" s="78">
        <f t="shared" si="10"/>
        <v>0</v>
      </c>
      <c r="O26" s="60">
        <f>SUM(C26:N26)</f>
        <v>0</v>
      </c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5.75" customHeight="1" x14ac:dyDescent="0.25">
      <c r="A27" s="33" t="s">
        <v>113</v>
      </c>
      <c r="B27" s="33"/>
      <c r="C27" s="35">
        <f t="shared" ref="C27:O27" si="11">C23+C26</f>
        <v>0</v>
      </c>
      <c r="D27" s="35">
        <f t="shared" si="11"/>
        <v>0</v>
      </c>
      <c r="E27" s="35">
        <f t="shared" si="11"/>
        <v>0</v>
      </c>
      <c r="F27" s="35">
        <f t="shared" si="11"/>
        <v>0</v>
      </c>
      <c r="G27" s="35">
        <f t="shared" si="11"/>
        <v>0</v>
      </c>
      <c r="H27" s="35">
        <f t="shared" si="11"/>
        <v>0</v>
      </c>
      <c r="I27" s="35">
        <f t="shared" si="11"/>
        <v>0</v>
      </c>
      <c r="J27" s="35">
        <f t="shared" si="11"/>
        <v>0</v>
      </c>
      <c r="K27" s="35">
        <f t="shared" si="11"/>
        <v>0</v>
      </c>
      <c r="L27" s="35">
        <f t="shared" si="11"/>
        <v>0</v>
      </c>
      <c r="M27" s="35">
        <f t="shared" si="11"/>
        <v>0</v>
      </c>
      <c r="N27" s="35">
        <f t="shared" si="11"/>
        <v>0</v>
      </c>
      <c r="O27" s="35">
        <f t="shared" si="11"/>
        <v>0</v>
      </c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5.75" customHeight="1" x14ac:dyDescent="0.2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5.75" customHeight="1" x14ac:dyDescent="0.25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5.75" customHeight="1" x14ac:dyDescent="0.25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5.75" customHeight="1" x14ac:dyDescent="0.25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5.75" customHeight="1" x14ac:dyDescent="0.25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5.7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5.75" customHeight="1" x14ac:dyDescent="0.2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5.75" customHeight="1" x14ac:dyDescent="0.2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5.75" customHeight="1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5.75" customHeight="1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5.75" customHeight="1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5.75" customHeight="1" x14ac:dyDescent="0.2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5.75" customHeight="1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5.75" customHeight="1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 x14ac:dyDescent="0.2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2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2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25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2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2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25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25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25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25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25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25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25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25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25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25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25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25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25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2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25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25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25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25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25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25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25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25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25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25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25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25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25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25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25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25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25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25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25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25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25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25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25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25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25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25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25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25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25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25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25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25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25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25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25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25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25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25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25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25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25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25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25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25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25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25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25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25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25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25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25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25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25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25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25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25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25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25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25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25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25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25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25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25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25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25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25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25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25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25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25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25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25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25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25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25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25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25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25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25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25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25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25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25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25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25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25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25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25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25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25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25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25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25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25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25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25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25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25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25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25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25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25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25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25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25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25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25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25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25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25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25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25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25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25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25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25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25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25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25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25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25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25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25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25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25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25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25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25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25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25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25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25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25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25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25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25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25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25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25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25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25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25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25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25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25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25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25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25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25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25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25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25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25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25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25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25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25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25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25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25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25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25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25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25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25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25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25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25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25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25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25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25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25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25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25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25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25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25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25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25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25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25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25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25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25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25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25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25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25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25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25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25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25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25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25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25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25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25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25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25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25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25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25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25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25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25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25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25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25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25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25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25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25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25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25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25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25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25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25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25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25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25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25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25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25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25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25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25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25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25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25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25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25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25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25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25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25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25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25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25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25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25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25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25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25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25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25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25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25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25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25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25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25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25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25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25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25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25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25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25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25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25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25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25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25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25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25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25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25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25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25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25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25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25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25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25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25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25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25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25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25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25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25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25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25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25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25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25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25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25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25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25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25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25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25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25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25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25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25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25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25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25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25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25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25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25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25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25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25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25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25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25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25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25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25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25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25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25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25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25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25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25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25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25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25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25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25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25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25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25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25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25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25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25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25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25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25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25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25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25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25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25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25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25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25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25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25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25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25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25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25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25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25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25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25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25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25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25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25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25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25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25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25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25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25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25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25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25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25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25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25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25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25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25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25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25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25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25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25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25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25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25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25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25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25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25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25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25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25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25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25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25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25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25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25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25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25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25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25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25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25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25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25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25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25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25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25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25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25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25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25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25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25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25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25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25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25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25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25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25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25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25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25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25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25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25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25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25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25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25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25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25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25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25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25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25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25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25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25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25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25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25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25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25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25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25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25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25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25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25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25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25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25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25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25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25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25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25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25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25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25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25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25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25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25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25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25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25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25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25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25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25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25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25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25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25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25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25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25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25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25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25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25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25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25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25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25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25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25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25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25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25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25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25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25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25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25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25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25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25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25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25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25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25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25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25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25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25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25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25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25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25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25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25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25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25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25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25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25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25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25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25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25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25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25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25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25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25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25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25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25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25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25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25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25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25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25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25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25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25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25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25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25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25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25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25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25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25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25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25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25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25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25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25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25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25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25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25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25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25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25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25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25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25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25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25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25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25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25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25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25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25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25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25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25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25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25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25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25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25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25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25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25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25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25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25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25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25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25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25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25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25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25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25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25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25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25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25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25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25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25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25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25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25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25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25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25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25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25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25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25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25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25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25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25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25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25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25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25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25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25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25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25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25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25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25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25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25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25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25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25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25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25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25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25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25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25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25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25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25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25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25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25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25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25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25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25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25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25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25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25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25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25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25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25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25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25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25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25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25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25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25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25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25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25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25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25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25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25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25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25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25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25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25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25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25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25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25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25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25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25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25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25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25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25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25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25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25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25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25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25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25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25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25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25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25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25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25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25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25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25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25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25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25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25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25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25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25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25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25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25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25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25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25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25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25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25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25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25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25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25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25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25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25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25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25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25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25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25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25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25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25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25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25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25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25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25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25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25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25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25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25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25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25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25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25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25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25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25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25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25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25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25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25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25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25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25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25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25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25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25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25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25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25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25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25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25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25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25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25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25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25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25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25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25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25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25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25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25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25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25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25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25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25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25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25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25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25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25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25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25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 x14ac:dyDescent="0.25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 x14ac:dyDescent="0.25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 x14ac:dyDescent="0.25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15.75" customHeight="1" x14ac:dyDescent="0.25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15.75" customHeight="1" x14ac:dyDescent="0.25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15.75" customHeight="1" x14ac:dyDescent="0.25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7">
    <mergeCell ref="A19:O19"/>
    <mergeCell ref="A20:B20"/>
    <mergeCell ref="A1:O1"/>
    <mergeCell ref="A2:B2"/>
    <mergeCell ref="Q4:Y10"/>
    <mergeCell ref="A10:O10"/>
    <mergeCell ref="A11:B11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994"/>
  <sheetViews>
    <sheetView workbookViewId="0"/>
  </sheetViews>
  <sheetFormatPr defaultColWidth="14.42578125" defaultRowHeight="15" customHeight="1" x14ac:dyDescent="0.25"/>
  <cols>
    <col min="1" max="1" width="45.42578125" customWidth="1"/>
    <col min="2" max="2" width="12.85546875" customWidth="1"/>
    <col min="3" max="5" width="13.7109375" customWidth="1"/>
    <col min="6" max="6" width="12.7109375" customWidth="1"/>
    <col min="7" max="12" width="13.7109375" customWidth="1"/>
    <col min="13" max="13" width="12.7109375" customWidth="1"/>
    <col min="14" max="14" width="13.7109375" customWidth="1"/>
    <col min="15" max="15" width="14.85546875" customWidth="1"/>
    <col min="16" max="17" width="9.140625" customWidth="1"/>
    <col min="18" max="26" width="8" customWidth="1"/>
  </cols>
  <sheetData>
    <row r="1" spans="1:26" ht="15.75" customHeight="1" x14ac:dyDescent="0.25">
      <c r="A1" s="151" t="s">
        <v>91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3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5.75" customHeight="1" x14ac:dyDescent="0.25">
      <c r="A2" s="154"/>
      <c r="B2" s="145"/>
      <c r="C2" s="2">
        <f>'1 - Orçamento de Vendas'!C1</f>
        <v>46023</v>
      </c>
      <c r="D2" s="2">
        <f>'1 - Orçamento de Vendas'!D1</f>
        <v>46054</v>
      </c>
      <c r="E2" s="2">
        <f>'1 - Orçamento de Vendas'!E1</f>
        <v>46082</v>
      </c>
      <c r="F2" s="2">
        <f>'1 - Orçamento de Vendas'!F1</f>
        <v>46113</v>
      </c>
      <c r="G2" s="2">
        <f>'1 - Orçamento de Vendas'!G1</f>
        <v>46143</v>
      </c>
      <c r="H2" s="2">
        <f>'1 - Orçamento de Vendas'!H1</f>
        <v>46174</v>
      </c>
      <c r="I2" s="2">
        <f>'1 - Orçamento de Vendas'!I1</f>
        <v>46204</v>
      </c>
      <c r="J2" s="2">
        <f>'1 - Orçamento de Vendas'!J1</f>
        <v>46235</v>
      </c>
      <c r="K2" s="2">
        <f>'1 - Orçamento de Vendas'!K1</f>
        <v>46266</v>
      </c>
      <c r="L2" s="2">
        <f>'1 - Orçamento de Vendas'!L1</f>
        <v>46296</v>
      </c>
      <c r="M2" s="2">
        <f>'1 - Orçamento de Vendas'!M1</f>
        <v>46327</v>
      </c>
      <c r="N2" s="2">
        <f>'1 - Orçamento de Vendas'!N1</f>
        <v>46357</v>
      </c>
      <c r="O2" s="2" t="str">
        <f>'1 - Orçamento de Vendas'!O1</f>
        <v>Total</v>
      </c>
      <c r="P2" s="55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5.75" customHeight="1" x14ac:dyDescent="0.25">
      <c r="A3" s="56" t="s">
        <v>114</v>
      </c>
      <c r="B3" s="79"/>
      <c r="C3" s="57">
        <v>0</v>
      </c>
      <c r="D3" s="57">
        <f t="shared" ref="D3:N3" si="0">C5</f>
        <v>0</v>
      </c>
      <c r="E3" s="57">
        <f t="shared" si="0"/>
        <v>0</v>
      </c>
      <c r="F3" s="57">
        <f t="shared" si="0"/>
        <v>0</v>
      </c>
      <c r="G3" s="57">
        <f t="shared" si="0"/>
        <v>0</v>
      </c>
      <c r="H3" s="57">
        <f t="shared" si="0"/>
        <v>0</v>
      </c>
      <c r="I3" s="57">
        <f t="shared" si="0"/>
        <v>0</v>
      </c>
      <c r="J3" s="57">
        <f t="shared" si="0"/>
        <v>0</v>
      </c>
      <c r="K3" s="57">
        <f t="shared" si="0"/>
        <v>0</v>
      </c>
      <c r="L3" s="57">
        <f t="shared" si="0"/>
        <v>0</v>
      </c>
      <c r="M3" s="57">
        <f t="shared" si="0"/>
        <v>0</v>
      </c>
      <c r="N3" s="57">
        <f t="shared" si="0"/>
        <v>0</v>
      </c>
      <c r="O3" s="57">
        <f>C3</f>
        <v>0</v>
      </c>
      <c r="P3" s="55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5.75" customHeight="1" x14ac:dyDescent="0.25">
      <c r="A4" s="33" t="s">
        <v>103</v>
      </c>
      <c r="B4" s="80"/>
      <c r="C4" s="35">
        <f>'4 - Orçamento de Consumo MP'!C9</f>
        <v>0</v>
      </c>
      <c r="D4" s="35">
        <f>'4 - Orçamento de Consumo MP'!D9</f>
        <v>0</v>
      </c>
      <c r="E4" s="35">
        <f>'4 - Orçamento de Consumo MP'!E9</f>
        <v>0</v>
      </c>
      <c r="F4" s="35">
        <f>'4 - Orçamento de Consumo MP'!F9</f>
        <v>0</v>
      </c>
      <c r="G4" s="35">
        <f>'4 - Orçamento de Consumo MP'!G9</f>
        <v>0</v>
      </c>
      <c r="H4" s="35">
        <f>'4 - Orçamento de Consumo MP'!H9</f>
        <v>0</v>
      </c>
      <c r="I4" s="35">
        <f>'4 - Orçamento de Consumo MP'!I9</f>
        <v>0</v>
      </c>
      <c r="J4" s="35">
        <f>'4 - Orçamento de Consumo MP'!J9</f>
        <v>0</v>
      </c>
      <c r="K4" s="35">
        <f>'4 - Orçamento de Consumo MP'!K9</f>
        <v>0</v>
      </c>
      <c r="L4" s="35">
        <f>'4 - Orçamento de Consumo MP'!L9</f>
        <v>0</v>
      </c>
      <c r="M4" s="35">
        <f>'4 - Orçamento de Consumo MP'!M9</f>
        <v>0</v>
      </c>
      <c r="N4" s="35">
        <f>'4 - Orçamento de Consumo MP'!N9</f>
        <v>0</v>
      </c>
      <c r="O4" s="35">
        <f>SUM(C4:N4)</f>
        <v>0</v>
      </c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26" ht="15.75" customHeight="1" x14ac:dyDescent="0.25">
      <c r="A5" s="46" t="s">
        <v>115</v>
      </c>
      <c r="B5" s="81">
        <v>0.1</v>
      </c>
      <c r="C5" s="60">
        <f t="shared" ref="C5:N5" si="1">$B$5*C4</f>
        <v>0</v>
      </c>
      <c r="D5" s="60">
        <f t="shared" si="1"/>
        <v>0</v>
      </c>
      <c r="E5" s="60">
        <f t="shared" si="1"/>
        <v>0</v>
      </c>
      <c r="F5" s="60">
        <f t="shared" si="1"/>
        <v>0</v>
      </c>
      <c r="G5" s="60">
        <f t="shared" si="1"/>
        <v>0</v>
      </c>
      <c r="H5" s="60">
        <f t="shared" si="1"/>
        <v>0</v>
      </c>
      <c r="I5" s="60">
        <f t="shared" si="1"/>
        <v>0</v>
      </c>
      <c r="J5" s="60">
        <f t="shared" si="1"/>
        <v>0</v>
      </c>
      <c r="K5" s="60">
        <f t="shared" si="1"/>
        <v>0</v>
      </c>
      <c r="L5" s="60">
        <f t="shared" si="1"/>
        <v>0</v>
      </c>
      <c r="M5" s="60">
        <f t="shared" si="1"/>
        <v>0</v>
      </c>
      <c r="N5" s="60">
        <f t="shared" si="1"/>
        <v>0</v>
      </c>
      <c r="O5" s="60">
        <f>N5</f>
        <v>0</v>
      </c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ht="15.75" customHeight="1" x14ac:dyDescent="0.25">
      <c r="A6" s="41" t="s">
        <v>116</v>
      </c>
      <c r="B6" s="82"/>
      <c r="C6" s="61">
        <f t="shared" ref="C6:N6" si="2">C4+C5-C3</f>
        <v>0</v>
      </c>
      <c r="D6" s="61">
        <f t="shared" si="2"/>
        <v>0</v>
      </c>
      <c r="E6" s="61">
        <f t="shared" si="2"/>
        <v>0</v>
      </c>
      <c r="F6" s="61">
        <f t="shared" si="2"/>
        <v>0</v>
      </c>
      <c r="G6" s="61">
        <f t="shared" si="2"/>
        <v>0</v>
      </c>
      <c r="H6" s="61">
        <f t="shared" si="2"/>
        <v>0</v>
      </c>
      <c r="I6" s="61">
        <f t="shared" si="2"/>
        <v>0</v>
      </c>
      <c r="J6" s="61">
        <f t="shared" si="2"/>
        <v>0</v>
      </c>
      <c r="K6" s="61">
        <f t="shared" si="2"/>
        <v>0</v>
      </c>
      <c r="L6" s="61">
        <f t="shared" si="2"/>
        <v>0</v>
      </c>
      <c r="M6" s="61">
        <f t="shared" si="2"/>
        <v>0</v>
      </c>
      <c r="N6" s="61">
        <f t="shared" si="2"/>
        <v>0</v>
      </c>
      <c r="O6" s="61">
        <f>SUM(C6:N6)</f>
        <v>0</v>
      </c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 ht="15.75" customHeight="1" x14ac:dyDescent="0.25">
      <c r="A7" s="16" t="s">
        <v>117</v>
      </c>
      <c r="B7" s="83"/>
      <c r="C7" s="84">
        <f>'3 - Composição dos Produtos'!$D$5</f>
        <v>0</v>
      </c>
      <c r="D7" s="84">
        <f>'3 - Composição dos Produtos'!$D$5</f>
        <v>0</v>
      </c>
      <c r="E7" s="84">
        <f>'3 - Composição dos Produtos'!$D$5</f>
        <v>0</v>
      </c>
      <c r="F7" s="84">
        <f>'3 - Composição dos Produtos'!$D$5</f>
        <v>0</v>
      </c>
      <c r="G7" s="84">
        <v>3</v>
      </c>
      <c r="H7" s="84">
        <f>'3 - Composição dos Produtos'!$D$5</f>
        <v>0</v>
      </c>
      <c r="I7" s="84">
        <v>3</v>
      </c>
      <c r="J7" s="84">
        <f>'3 - Composição dos Produtos'!$D$5</f>
        <v>0</v>
      </c>
      <c r="K7" s="84">
        <f>'3 - Composição dos Produtos'!$D$5</f>
        <v>0</v>
      </c>
      <c r="L7" s="84">
        <f>'3 - Composição dos Produtos'!$D$5</f>
        <v>0</v>
      </c>
      <c r="M7" s="84">
        <f>'3 - Composição dos Produtos'!$D$5</f>
        <v>0</v>
      </c>
      <c r="N7" s="84">
        <f>'3 - Composição dos Produtos'!$D$5</f>
        <v>0</v>
      </c>
      <c r="O7" s="85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</row>
    <row r="8" spans="1:26" ht="15.75" customHeight="1" x14ac:dyDescent="0.25">
      <c r="A8" s="87" t="s">
        <v>118</v>
      </c>
      <c r="B8" s="88"/>
      <c r="C8" s="89">
        <f t="shared" ref="C8:N8" si="3">C6*C7</f>
        <v>0</v>
      </c>
      <c r="D8" s="89">
        <f t="shared" si="3"/>
        <v>0</v>
      </c>
      <c r="E8" s="89">
        <f t="shared" si="3"/>
        <v>0</v>
      </c>
      <c r="F8" s="89">
        <f t="shared" si="3"/>
        <v>0</v>
      </c>
      <c r="G8" s="89">
        <f t="shared" si="3"/>
        <v>0</v>
      </c>
      <c r="H8" s="89">
        <f t="shared" si="3"/>
        <v>0</v>
      </c>
      <c r="I8" s="89">
        <f t="shared" si="3"/>
        <v>0</v>
      </c>
      <c r="J8" s="89">
        <f t="shared" si="3"/>
        <v>0</v>
      </c>
      <c r="K8" s="89">
        <f t="shared" si="3"/>
        <v>0</v>
      </c>
      <c r="L8" s="89">
        <f t="shared" si="3"/>
        <v>0</v>
      </c>
      <c r="M8" s="89">
        <f t="shared" si="3"/>
        <v>0</v>
      </c>
      <c r="N8" s="89">
        <f t="shared" si="3"/>
        <v>0</v>
      </c>
      <c r="O8" s="89">
        <f>SUM(C8:N8)</f>
        <v>0</v>
      </c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</row>
    <row r="9" spans="1:26" ht="15.75" customHeight="1" x14ac:dyDescent="0.25">
      <c r="A9" s="90" t="s">
        <v>119</v>
      </c>
      <c r="B9" s="83"/>
      <c r="C9" s="91"/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</row>
    <row r="10" spans="1:26" ht="15.75" customHeight="1" x14ac:dyDescent="0.25">
      <c r="A10" s="16" t="s">
        <v>30</v>
      </c>
      <c r="B10" s="17">
        <v>0.12</v>
      </c>
      <c r="C10" s="84">
        <f t="shared" ref="C10:N10" si="4">C8*$B10</f>
        <v>0</v>
      </c>
      <c r="D10" s="84">
        <f t="shared" si="4"/>
        <v>0</v>
      </c>
      <c r="E10" s="84">
        <f t="shared" si="4"/>
        <v>0</v>
      </c>
      <c r="F10" s="84">
        <f t="shared" si="4"/>
        <v>0</v>
      </c>
      <c r="G10" s="84">
        <f t="shared" si="4"/>
        <v>0</v>
      </c>
      <c r="H10" s="84">
        <f t="shared" si="4"/>
        <v>0</v>
      </c>
      <c r="I10" s="84">
        <f t="shared" si="4"/>
        <v>0</v>
      </c>
      <c r="J10" s="84">
        <f t="shared" si="4"/>
        <v>0</v>
      </c>
      <c r="K10" s="84">
        <f t="shared" si="4"/>
        <v>0</v>
      </c>
      <c r="L10" s="84">
        <f t="shared" si="4"/>
        <v>0</v>
      </c>
      <c r="M10" s="84">
        <f t="shared" si="4"/>
        <v>0</v>
      </c>
      <c r="N10" s="84">
        <f t="shared" si="4"/>
        <v>0</v>
      </c>
      <c r="O10" s="85">
        <f t="shared" ref="O10:O12" si="5">SUM(C10:N10)</f>
        <v>0</v>
      </c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</row>
    <row r="11" spans="1:26" ht="15.75" customHeight="1" x14ac:dyDescent="0.25">
      <c r="A11" s="92" t="s">
        <v>120</v>
      </c>
      <c r="B11" s="93"/>
      <c r="C11" s="94">
        <f t="shared" ref="C11:N11" si="6">SUM(C10)</f>
        <v>0</v>
      </c>
      <c r="D11" s="94">
        <f t="shared" si="6"/>
        <v>0</v>
      </c>
      <c r="E11" s="94">
        <f t="shared" si="6"/>
        <v>0</v>
      </c>
      <c r="F11" s="94">
        <f t="shared" si="6"/>
        <v>0</v>
      </c>
      <c r="G11" s="94">
        <f t="shared" si="6"/>
        <v>0</v>
      </c>
      <c r="H11" s="94">
        <f t="shared" si="6"/>
        <v>0</v>
      </c>
      <c r="I11" s="94">
        <f t="shared" si="6"/>
        <v>0</v>
      </c>
      <c r="J11" s="94">
        <f t="shared" si="6"/>
        <v>0</v>
      </c>
      <c r="K11" s="94">
        <f t="shared" si="6"/>
        <v>0</v>
      </c>
      <c r="L11" s="94">
        <f t="shared" si="6"/>
        <v>0</v>
      </c>
      <c r="M11" s="94">
        <f t="shared" si="6"/>
        <v>0</v>
      </c>
      <c r="N11" s="94">
        <f t="shared" si="6"/>
        <v>0</v>
      </c>
      <c r="O11" s="94">
        <f t="shared" si="5"/>
        <v>0</v>
      </c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</row>
    <row r="12" spans="1:26" ht="15.75" customHeight="1" x14ac:dyDescent="0.25">
      <c r="A12" s="56" t="s">
        <v>121</v>
      </c>
      <c r="B12" s="79"/>
      <c r="C12" s="95">
        <f t="shared" ref="C12:N12" si="7">C8-C11</f>
        <v>0</v>
      </c>
      <c r="D12" s="95">
        <f t="shared" si="7"/>
        <v>0</v>
      </c>
      <c r="E12" s="95">
        <f t="shared" si="7"/>
        <v>0</v>
      </c>
      <c r="F12" s="95">
        <f t="shared" si="7"/>
        <v>0</v>
      </c>
      <c r="G12" s="95">
        <f t="shared" si="7"/>
        <v>0</v>
      </c>
      <c r="H12" s="95">
        <f t="shared" si="7"/>
        <v>0</v>
      </c>
      <c r="I12" s="95">
        <f t="shared" si="7"/>
        <v>0</v>
      </c>
      <c r="J12" s="95">
        <f t="shared" si="7"/>
        <v>0</v>
      </c>
      <c r="K12" s="95">
        <f t="shared" si="7"/>
        <v>0</v>
      </c>
      <c r="L12" s="95">
        <f t="shared" si="7"/>
        <v>0</v>
      </c>
      <c r="M12" s="95">
        <f t="shared" si="7"/>
        <v>0</v>
      </c>
      <c r="N12" s="95">
        <f t="shared" si="7"/>
        <v>0</v>
      </c>
      <c r="O12" s="95">
        <f t="shared" si="5"/>
        <v>0</v>
      </c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</row>
    <row r="13" spans="1:26" ht="15.75" customHeight="1" x14ac:dyDescent="0.25">
      <c r="A13" s="90" t="s">
        <v>122</v>
      </c>
      <c r="B13" s="83"/>
      <c r="C13" s="85" t="e">
        <f t="shared" ref="C13:N13" si="8">C12/C6</f>
        <v>#DIV/0!</v>
      </c>
      <c r="D13" s="85" t="e">
        <f t="shared" si="8"/>
        <v>#DIV/0!</v>
      </c>
      <c r="E13" s="85" t="e">
        <f t="shared" si="8"/>
        <v>#DIV/0!</v>
      </c>
      <c r="F13" s="85" t="e">
        <f t="shared" si="8"/>
        <v>#DIV/0!</v>
      </c>
      <c r="G13" s="85" t="e">
        <f t="shared" si="8"/>
        <v>#DIV/0!</v>
      </c>
      <c r="H13" s="85" t="e">
        <f t="shared" si="8"/>
        <v>#DIV/0!</v>
      </c>
      <c r="I13" s="85" t="e">
        <f t="shared" si="8"/>
        <v>#DIV/0!</v>
      </c>
      <c r="J13" s="85" t="e">
        <f t="shared" si="8"/>
        <v>#DIV/0!</v>
      </c>
      <c r="K13" s="85" t="e">
        <f t="shared" si="8"/>
        <v>#DIV/0!</v>
      </c>
      <c r="L13" s="85" t="e">
        <f t="shared" si="8"/>
        <v>#DIV/0!</v>
      </c>
      <c r="M13" s="85" t="e">
        <f t="shared" si="8"/>
        <v>#DIV/0!</v>
      </c>
      <c r="N13" s="85" t="e">
        <f t="shared" si="8"/>
        <v>#DIV/0!</v>
      </c>
      <c r="O13" s="85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</row>
    <row r="14" spans="1:26" ht="15.75" customHeight="1" x14ac:dyDescent="0.25">
      <c r="A14" s="56" t="s">
        <v>123</v>
      </c>
      <c r="B14" s="79"/>
      <c r="C14" s="95">
        <f t="shared" ref="C14:N14" si="9">C5*C7</f>
        <v>0</v>
      </c>
      <c r="D14" s="95">
        <f t="shared" si="9"/>
        <v>0</v>
      </c>
      <c r="E14" s="95">
        <f t="shared" si="9"/>
        <v>0</v>
      </c>
      <c r="F14" s="95">
        <f t="shared" si="9"/>
        <v>0</v>
      </c>
      <c r="G14" s="95">
        <f t="shared" si="9"/>
        <v>0</v>
      </c>
      <c r="H14" s="95">
        <f t="shared" si="9"/>
        <v>0</v>
      </c>
      <c r="I14" s="95">
        <f t="shared" si="9"/>
        <v>0</v>
      </c>
      <c r="J14" s="95">
        <f t="shared" si="9"/>
        <v>0</v>
      </c>
      <c r="K14" s="95">
        <f t="shared" si="9"/>
        <v>0</v>
      </c>
      <c r="L14" s="95">
        <f t="shared" si="9"/>
        <v>0</v>
      </c>
      <c r="M14" s="95">
        <f t="shared" si="9"/>
        <v>0</v>
      </c>
      <c r="N14" s="95">
        <f t="shared" si="9"/>
        <v>0</v>
      </c>
      <c r="O14" s="95">
        <f t="shared" ref="O14:O15" si="10">SUM(C14:N14)</f>
        <v>0</v>
      </c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</row>
    <row r="15" spans="1:26" ht="15.75" customHeight="1" x14ac:dyDescent="0.25">
      <c r="A15" s="56" t="s">
        <v>124</v>
      </c>
      <c r="B15" s="79"/>
      <c r="C15" s="95" t="e">
        <f t="shared" ref="C15:N15" si="11">C5*C13</f>
        <v>#DIV/0!</v>
      </c>
      <c r="D15" s="95" t="e">
        <f t="shared" si="11"/>
        <v>#DIV/0!</v>
      </c>
      <c r="E15" s="95" t="e">
        <f t="shared" si="11"/>
        <v>#DIV/0!</v>
      </c>
      <c r="F15" s="95" t="e">
        <f t="shared" si="11"/>
        <v>#DIV/0!</v>
      </c>
      <c r="G15" s="95" t="e">
        <f t="shared" si="11"/>
        <v>#DIV/0!</v>
      </c>
      <c r="H15" s="95" t="e">
        <f t="shared" si="11"/>
        <v>#DIV/0!</v>
      </c>
      <c r="I15" s="95" t="e">
        <f t="shared" si="11"/>
        <v>#DIV/0!</v>
      </c>
      <c r="J15" s="95" t="e">
        <f t="shared" si="11"/>
        <v>#DIV/0!</v>
      </c>
      <c r="K15" s="95" t="e">
        <f t="shared" si="11"/>
        <v>#DIV/0!</v>
      </c>
      <c r="L15" s="95" t="e">
        <f t="shared" si="11"/>
        <v>#DIV/0!</v>
      </c>
      <c r="M15" s="95" t="e">
        <f t="shared" si="11"/>
        <v>#DIV/0!</v>
      </c>
      <c r="N15" s="95" t="e">
        <f t="shared" si="11"/>
        <v>#DIV/0!</v>
      </c>
      <c r="O15" s="95" t="e">
        <f t="shared" si="10"/>
        <v>#DIV/0!</v>
      </c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</row>
    <row r="16" spans="1:26" ht="15.75" customHeight="1" x14ac:dyDescent="0.25">
      <c r="A16" s="151" t="s">
        <v>93</v>
      </c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3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5.75" customHeight="1" x14ac:dyDescent="0.25">
      <c r="A17" s="154"/>
      <c r="B17" s="145"/>
      <c r="C17" s="2">
        <f>'1 - Orçamento de Vendas'!C1</f>
        <v>46023</v>
      </c>
      <c r="D17" s="2">
        <f>'1 - Orçamento de Vendas'!D1</f>
        <v>46054</v>
      </c>
      <c r="E17" s="2">
        <f>'1 - Orçamento de Vendas'!E1</f>
        <v>46082</v>
      </c>
      <c r="F17" s="2">
        <f>'1 - Orçamento de Vendas'!F1</f>
        <v>46113</v>
      </c>
      <c r="G17" s="2">
        <f>'1 - Orçamento de Vendas'!G1</f>
        <v>46143</v>
      </c>
      <c r="H17" s="2">
        <f>'1 - Orçamento de Vendas'!H1</f>
        <v>46174</v>
      </c>
      <c r="I17" s="2">
        <f>'1 - Orçamento de Vendas'!I1</f>
        <v>46204</v>
      </c>
      <c r="J17" s="2">
        <f>'1 - Orçamento de Vendas'!J1</f>
        <v>46235</v>
      </c>
      <c r="K17" s="2">
        <f>'1 - Orçamento de Vendas'!K1</f>
        <v>46266</v>
      </c>
      <c r="L17" s="2">
        <f>'1 - Orçamento de Vendas'!L1</f>
        <v>46296</v>
      </c>
      <c r="M17" s="2">
        <f>'1 - Orçamento de Vendas'!M1</f>
        <v>46327</v>
      </c>
      <c r="N17" s="2">
        <f>'1 - Orçamento de Vendas'!N1</f>
        <v>46357</v>
      </c>
      <c r="O17" s="2" t="str">
        <f>'1 - Orçamento de Vendas'!O1</f>
        <v>Total</v>
      </c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5.75" customHeight="1" x14ac:dyDescent="0.25">
      <c r="A18" s="56" t="s">
        <v>125</v>
      </c>
      <c r="B18" s="79"/>
      <c r="C18" s="57">
        <v>0</v>
      </c>
      <c r="D18" s="57">
        <f t="shared" ref="D18:N18" si="12">C20</f>
        <v>0</v>
      </c>
      <c r="E18" s="57">
        <f t="shared" si="12"/>
        <v>0</v>
      </c>
      <c r="F18" s="57">
        <f t="shared" si="12"/>
        <v>0</v>
      </c>
      <c r="G18" s="57">
        <f t="shared" si="12"/>
        <v>0</v>
      </c>
      <c r="H18" s="57">
        <f t="shared" si="12"/>
        <v>0</v>
      </c>
      <c r="I18" s="57">
        <f t="shared" si="12"/>
        <v>0</v>
      </c>
      <c r="J18" s="57">
        <f t="shared" si="12"/>
        <v>0</v>
      </c>
      <c r="K18" s="57">
        <f t="shared" si="12"/>
        <v>0</v>
      </c>
      <c r="L18" s="57">
        <f t="shared" si="12"/>
        <v>0</v>
      </c>
      <c r="M18" s="57">
        <f t="shared" si="12"/>
        <v>0</v>
      </c>
      <c r="N18" s="57">
        <f t="shared" si="12"/>
        <v>0</v>
      </c>
      <c r="O18" s="57">
        <f>C18</f>
        <v>0</v>
      </c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5.75" customHeight="1" x14ac:dyDescent="0.25">
      <c r="A19" s="33" t="s">
        <v>108</v>
      </c>
      <c r="B19" s="80"/>
      <c r="C19" s="35">
        <f>'4 - Orçamento de Consumo MP'!C18</f>
        <v>0</v>
      </c>
      <c r="D19" s="35">
        <f>'4 - Orçamento de Consumo MP'!D18</f>
        <v>0</v>
      </c>
      <c r="E19" s="35">
        <f>'4 - Orçamento de Consumo MP'!E18</f>
        <v>0</v>
      </c>
      <c r="F19" s="35">
        <f>'4 - Orçamento de Consumo MP'!F18</f>
        <v>0</v>
      </c>
      <c r="G19" s="35">
        <f>'4 - Orçamento de Consumo MP'!G18</f>
        <v>0</v>
      </c>
      <c r="H19" s="35">
        <f>'4 - Orçamento de Consumo MP'!H18</f>
        <v>0</v>
      </c>
      <c r="I19" s="35">
        <f>'4 - Orçamento de Consumo MP'!I18</f>
        <v>0</v>
      </c>
      <c r="J19" s="35">
        <f>'4 - Orçamento de Consumo MP'!J18</f>
        <v>0</v>
      </c>
      <c r="K19" s="35">
        <f>'4 - Orçamento de Consumo MP'!K18</f>
        <v>0</v>
      </c>
      <c r="L19" s="35">
        <f>'4 - Orçamento de Consumo MP'!L18</f>
        <v>0</v>
      </c>
      <c r="M19" s="35">
        <f>'4 - Orçamento de Consumo MP'!M18</f>
        <v>0</v>
      </c>
      <c r="N19" s="35">
        <f>'4 - Orçamento de Consumo MP'!N18</f>
        <v>0</v>
      </c>
      <c r="O19" s="35">
        <f>SUM(C19:N19)</f>
        <v>0</v>
      </c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5.75" customHeight="1" x14ac:dyDescent="0.25">
      <c r="A20" s="46" t="s">
        <v>126</v>
      </c>
      <c r="B20" s="81">
        <v>0.1</v>
      </c>
      <c r="C20" s="60">
        <f t="shared" ref="C20:N20" si="13">$B$5*C19</f>
        <v>0</v>
      </c>
      <c r="D20" s="60">
        <f t="shared" si="13"/>
        <v>0</v>
      </c>
      <c r="E20" s="60">
        <f t="shared" si="13"/>
        <v>0</v>
      </c>
      <c r="F20" s="60">
        <f t="shared" si="13"/>
        <v>0</v>
      </c>
      <c r="G20" s="60">
        <f t="shared" si="13"/>
        <v>0</v>
      </c>
      <c r="H20" s="60">
        <f t="shared" si="13"/>
        <v>0</v>
      </c>
      <c r="I20" s="60">
        <f t="shared" si="13"/>
        <v>0</v>
      </c>
      <c r="J20" s="60">
        <f t="shared" si="13"/>
        <v>0</v>
      </c>
      <c r="K20" s="60">
        <f t="shared" si="13"/>
        <v>0</v>
      </c>
      <c r="L20" s="60">
        <f t="shared" si="13"/>
        <v>0</v>
      </c>
      <c r="M20" s="60">
        <f t="shared" si="13"/>
        <v>0</v>
      </c>
      <c r="N20" s="60">
        <f t="shared" si="13"/>
        <v>0</v>
      </c>
      <c r="O20" s="60">
        <f>N20</f>
        <v>0</v>
      </c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5.75" customHeight="1" x14ac:dyDescent="0.25">
      <c r="A21" s="41" t="s">
        <v>127</v>
      </c>
      <c r="B21" s="82"/>
      <c r="C21" s="61">
        <f t="shared" ref="C21:N21" si="14">C19+C20-C18</f>
        <v>0</v>
      </c>
      <c r="D21" s="61">
        <f t="shared" si="14"/>
        <v>0</v>
      </c>
      <c r="E21" s="61">
        <f t="shared" si="14"/>
        <v>0</v>
      </c>
      <c r="F21" s="61">
        <f t="shared" si="14"/>
        <v>0</v>
      </c>
      <c r="G21" s="61">
        <f t="shared" si="14"/>
        <v>0</v>
      </c>
      <c r="H21" s="61">
        <f t="shared" si="14"/>
        <v>0</v>
      </c>
      <c r="I21" s="61">
        <f t="shared" si="14"/>
        <v>0</v>
      </c>
      <c r="J21" s="61">
        <f t="shared" si="14"/>
        <v>0</v>
      </c>
      <c r="K21" s="61">
        <f t="shared" si="14"/>
        <v>0</v>
      </c>
      <c r="L21" s="61">
        <f t="shared" si="14"/>
        <v>0</v>
      </c>
      <c r="M21" s="61">
        <f t="shared" si="14"/>
        <v>0</v>
      </c>
      <c r="N21" s="61">
        <f t="shared" si="14"/>
        <v>0</v>
      </c>
      <c r="O21" s="61">
        <f>SUM(C21:N21)</f>
        <v>0</v>
      </c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5.75" customHeight="1" x14ac:dyDescent="0.25">
      <c r="A22" s="16" t="s">
        <v>128</v>
      </c>
      <c r="B22" s="83"/>
      <c r="C22" s="84">
        <f>'3 - Composição dos Produtos'!$D$6</f>
        <v>0</v>
      </c>
      <c r="D22" s="84">
        <f>'3 - Composição dos Produtos'!$D$6</f>
        <v>0</v>
      </c>
      <c r="E22" s="84">
        <f>'3 - Composição dos Produtos'!$D$6</f>
        <v>0</v>
      </c>
      <c r="F22" s="84">
        <f>'3 - Composição dos Produtos'!$D$6</f>
        <v>0</v>
      </c>
      <c r="G22" s="84">
        <f>'3 - Composição dos Produtos'!$D$6</f>
        <v>0</v>
      </c>
      <c r="H22" s="84">
        <f>'3 - Composição dos Produtos'!$D$6</f>
        <v>0</v>
      </c>
      <c r="I22" s="84">
        <f>'3 - Composição dos Produtos'!$D$6</f>
        <v>0</v>
      </c>
      <c r="J22" s="84">
        <f>'3 - Composição dos Produtos'!$D$6</f>
        <v>0</v>
      </c>
      <c r="K22" s="84">
        <f>'3 - Composição dos Produtos'!$D$6</f>
        <v>0</v>
      </c>
      <c r="L22" s="84">
        <f>'3 - Composição dos Produtos'!$D$6</f>
        <v>0</v>
      </c>
      <c r="M22" s="84">
        <f>'3 - Composição dos Produtos'!$D$6</f>
        <v>0</v>
      </c>
      <c r="N22" s="84">
        <f>'3 - Composição dos Produtos'!$D$6</f>
        <v>0</v>
      </c>
      <c r="O22" s="8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25">
      <c r="A23" s="87" t="s">
        <v>129</v>
      </c>
      <c r="B23" s="88"/>
      <c r="C23" s="89">
        <f t="shared" ref="C23:N23" si="15">C21*C22</f>
        <v>0</v>
      </c>
      <c r="D23" s="89">
        <f t="shared" si="15"/>
        <v>0</v>
      </c>
      <c r="E23" s="89">
        <f t="shared" si="15"/>
        <v>0</v>
      </c>
      <c r="F23" s="89">
        <f t="shared" si="15"/>
        <v>0</v>
      </c>
      <c r="G23" s="89">
        <f t="shared" si="15"/>
        <v>0</v>
      </c>
      <c r="H23" s="89">
        <f t="shared" si="15"/>
        <v>0</v>
      </c>
      <c r="I23" s="89">
        <f t="shared" si="15"/>
        <v>0</v>
      </c>
      <c r="J23" s="89">
        <f t="shared" si="15"/>
        <v>0</v>
      </c>
      <c r="K23" s="89">
        <f t="shared" si="15"/>
        <v>0</v>
      </c>
      <c r="L23" s="89">
        <f t="shared" si="15"/>
        <v>0</v>
      </c>
      <c r="M23" s="89">
        <f t="shared" si="15"/>
        <v>0</v>
      </c>
      <c r="N23" s="89">
        <f t="shared" si="15"/>
        <v>0</v>
      </c>
      <c r="O23" s="89">
        <f>SUM(C23:N23)</f>
        <v>0</v>
      </c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25">
      <c r="A24" s="90" t="s">
        <v>119</v>
      </c>
      <c r="B24" s="83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25">
      <c r="A25" s="16" t="s">
        <v>30</v>
      </c>
      <c r="B25" s="17">
        <v>0.12</v>
      </c>
      <c r="C25" s="84">
        <f t="shared" ref="C25:N25" si="16">C23*$B25</f>
        <v>0</v>
      </c>
      <c r="D25" s="84">
        <f t="shared" si="16"/>
        <v>0</v>
      </c>
      <c r="E25" s="84">
        <f t="shared" si="16"/>
        <v>0</v>
      </c>
      <c r="F25" s="84">
        <f t="shared" si="16"/>
        <v>0</v>
      </c>
      <c r="G25" s="84">
        <f t="shared" si="16"/>
        <v>0</v>
      </c>
      <c r="H25" s="84">
        <f t="shared" si="16"/>
        <v>0</v>
      </c>
      <c r="I25" s="84">
        <f t="shared" si="16"/>
        <v>0</v>
      </c>
      <c r="J25" s="84">
        <f t="shared" si="16"/>
        <v>0</v>
      </c>
      <c r="K25" s="84">
        <f t="shared" si="16"/>
        <v>0</v>
      </c>
      <c r="L25" s="84">
        <f t="shared" si="16"/>
        <v>0</v>
      </c>
      <c r="M25" s="84">
        <f t="shared" si="16"/>
        <v>0</v>
      </c>
      <c r="N25" s="84">
        <f t="shared" si="16"/>
        <v>0</v>
      </c>
      <c r="O25" s="85">
        <f t="shared" ref="O25:O27" si="17">SUM(C25:N25)</f>
        <v>0</v>
      </c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25">
      <c r="A26" s="92" t="s">
        <v>120</v>
      </c>
      <c r="B26" s="93"/>
      <c r="C26" s="94">
        <f t="shared" ref="C26:N26" si="18">SUM(C25)</f>
        <v>0</v>
      </c>
      <c r="D26" s="94">
        <f t="shared" si="18"/>
        <v>0</v>
      </c>
      <c r="E26" s="94">
        <f t="shared" si="18"/>
        <v>0</v>
      </c>
      <c r="F26" s="94">
        <f t="shared" si="18"/>
        <v>0</v>
      </c>
      <c r="G26" s="94">
        <f t="shared" si="18"/>
        <v>0</v>
      </c>
      <c r="H26" s="94">
        <f t="shared" si="18"/>
        <v>0</v>
      </c>
      <c r="I26" s="94">
        <f t="shared" si="18"/>
        <v>0</v>
      </c>
      <c r="J26" s="94">
        <f t="shared" si="18"/>
        <v>0</v>
      </c>
      <c r="K26" s="94">
        <f t="shared" si="18"/>
        <v>0</v>
      </c>
      <c r="L26" s="94">
        <f t="shared" si="18"/>
        <v>0</v>
      </c>
      <c r="M26" s="94">
        <f t="shared" si="18"/>
        <v>0</v>
      </c>
      <c r="N26" s="94">
        <f t="shared" si="18"/>
        <v>0</v>
      </c>
      <c r="O26" s="94">
        <f t="shared" si="17"/>
        <v>0</v>
      </c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25">
      <c r="A27" s="56" t="s">
        <v>121</v>
      </c>
      <c r="B27" s="79"/>
      <c r="C27" s="95">
        <f t="shared" ref="C27:N27" si="19">C23-C26</f>
        <v>0</v>
      </c>
      <c r="D27" s="95">
        <f t="shared" si="19"/>
        <v>0</v>
      </c>
      <c r="E27" s="95">
        <f t="shared" si="19"/>
        <v>0</v>
      </c>
      <c r="F27" s="95">
        <f t="shared" si="19"/>
        <v>0</v>
      </c>
      <c r="G27" s="95">
        <f t="shared" si="19"/>
        <v>0</v>
      </c>
      <c r="H27" s="95">
        <f t="shared" si="19"/>
        <v>0</v>
      </c>
      <c r="I27" s="95">
        <f t="shared" si="19"/>
        <v>0</v>
      </c>
      <c r="J27" s="95">
        <f t="shared" si="19"/>
        <v>0</v>
      </c>
      <c r="K27" s="95">
        <f t="shared" si="19"/>
        <v>0</v>
      </c>
      <c r="L27" s="95">
        <f t="shared" si="19"/>
        <v>0</v>
      </c>
      <c r="M27" s="95">
        <f t="shared" si="19"/>
        <v>0</v>
      </c>
      <c r="N27" s="95">
        <f t="shared" si="19"/>
        <v>0</v>
      </c>
      <c r="O27" s="95">
        <f t="shared" si="17"/>
        <v>0</v>
      </c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25">
      <c r="A28" s="90" t="s">
        <v>122</v>
      </c>
      <c r="B28" s="83"/>
      <c r="C28" s="85" t="e">
        <f t="shared" ref="C28:N28" si="20">C27/C21</f>
        <v>#DIV/0!</v>
      </c>
      <c r="D28" s="85" t="e">
        <f t="shared" si="20"/>
        <v>#DIV/0!</v>
      </c>
      <c r="E28" s="85" t="e">
        <f t="shared" si="20"/>
        <v>#DIV/0!</v>
      </c>
      <c r="F28" s="85" t="e">
        <f t="shared" si="20"/>
        <v>#DIV/0!</v>
      </c>
      <c r="G28" s="85" t="e">
        <f t="shared" si="20"/>
        <v>#DIV/0!</v>
      </c>
      <c r="H28" s="85" t="e">
        <f t="shared" si="20"/>
        <v>#DIV/0!</v>
      </c>
      <c r="I28" s="85" t="e">
        <f t="shared" si="20"/>
        <v>#DIV/0!</v>
      </c>
      <c r="J28" s="85" t="e">
        <f t="shared" si="20"/>
        <v>#DIV/0!</v>
      </c>
      <c r="K28" s="85" t="e">
        <f t="shared" si="20"/>
        <v>#DIV/0!</v>
      </c>
      <c r="L28" s="85" t="e">
        <f t="shared" si="20"/>
        <v>#DIV/0!</v>
      </c>
      <c r="M28" s="85" t="e">
        <f t="shared" si="20"/>
        <v>#DIV/0!</v>
      </c>
      <c r="N28" s="85" t="e">
        <f t="shared" si="20"/>
        <v>#DIV/0!</v>
      </c>
      <c r="O28" s="8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25">
      <c r="A29" s="56" t="s">
        <v>123</v>
      </c>
      <c r="B29" s="79"/>
      <c r="C29" s="95">
        <f t="shared" ref="C29:N29" si="21">C20*C22</f>
        <v>0</v>
      </c>
      <c r="D29" s="95">
        <f t="shared" si="21"/>
        <v>0</v>
      </c>
      <c r="E29" s="95">
        <f t="shared" si="21"/>
        <v>0</v>
      </c>
      <c r="F29" s="95">
        <f t="shared" si="21"/>
        <v>0</v>
      </c>
      <c r="G29" s="95">
        <f t="shared" si="21"/>
        <v>0</v>
      </c>
      <c r="H29" s="95">
        <f t="shared" si="21"/>
        <v>0</v>
      </c>
      <c r="I29" s="95">
        <f t="shared" si="21"/>
        <v>0</v>
      </c>
      <c r="J29" s="95">
        <f t="shared" si="21"/>
        <v>0</v>
      </c>
      <c r="K29" s="95">
        <f t="shared" si="21"/>
        <v>0</v>
      </c>
      <c r="L29" s="95">
        <f t="shared" si="21"/>
        <v>0</v>
      </c>
      <c r="M29" s="95">
        <f t="shared" si="21"/>
        <v>0</v>
      </c>
      <c r="N29" s="95">
        <f t="shared" si="21"/>
        <v>0</v>
      </c>
      <c r="O29" s="95">
        <f t="shared" ref="O29:O30" si="22">SUM(C29:N29)</f>
        <v>0</v>
      </c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5">
      <c r="A30" s="56" t="s">
        <v>124</v>
      </c>
      <c r="B30" s="79"/>
      <c r="C30" s="95" t="e">
        <f t="shared" ref="C30:N30" si="23">C20*C28</f>
        <v>#DIV/0!</v>
      </c>
      <c r="D30" s="95" t="e">
        <f t="shared" si="23"/>
        <v>#DIV/0!</v>
      </c>
      <c r="E30" s="95" t="e">
        <f t="shared" si="23"/>
        <v>#DIV/0!</v>
      </c>
      <c r="F30" s="95" t="e">
        <f t="shared" si="23"/>
        <v>#DIV/0!</v>
      </c>
      <c r="G30" s="95" t="e">
        <f t="shared" si="23"/>
        <v>#DIV/0!</v>
      </c>
      <c r="H30" s="95" t="e">
        <f t="shared" si="23"/>
        <v>#DIV/0!</v>
      </c>
      <c r="I30" s="95" t="e">
        <f t="shared" si="23"/>
        <v>#DIV/0!</v>
      </c>
      <c r="J30" s="95" t="e">
        <f t="shared" si="23"/>
        <v>#DIV/0!</v>
      </c>
      <c r="K30" s="95" t="e">
        <f t="shared" si="23"/>
        <v>#DIV/0!</v>
      </c>
      <c r="L30" s="95" t="e">
        <f t="shared" si="23"/>
        <v>#DIV/0!</v>
      </c>
      <c r="M30" s="95" t="e">
        <f t="shared" si="23"/>
        <v>#DIV/0!</v>
      </c>
      <c r="N30" s="95" t="e">
        <f t="shared" si="23"/>
        <v>#DIV/0!</v>
      </c>
      <c r="O30" s="95" t="e">
        <f t="shared" si="22"/>
        <v>#DIV/0!</v>
      </c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25">
      <c r="A31" s="151" t="s">
        <v>94</v>
      </c>
      <c r="B31" s="152"/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3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5.75" customHeight="1" x14ac:dyDescent="0.25">
      <c r="A32" s="154"/>
      <c r="B32" s="145"/>
      <c r="C32" s="2">
        <f>'1 - Orçamento de Vendas'!C1</f>
        <v>46023</v>
      </c>
      <c r="D32" s="2">
        <f>'1 - Orçamento de Vendas'!D1</f>
        <v>46054</v>
      </c>
      <c r="E32" s="2">
        <f>'1 - Orçamento de Vendas'!E1</f>
        <v>46082</v>
      </c>
      <c r="F32" s="2">
        <f>'1 - Orçamento de Vendas'!F1</f>
        <v>46113</v>
      </c>
      <c r="G32" s="2">
        <f>'1 - Orçamento de Vendas'!G1</f>
        <v>46143</v>
      </c>
      <c r="H32" s="2">
        <f>'1 - Orçamento de Vendas'!H1</f>
        <v>46174</v>
      </c>
      <c r="I32" s="2">
        <f>'1 - Orçamento de Vendas'!I1</f>
        <v>46204</v>
      </c>
      <c r="J32" s="2">
        <f>'1 - Orçamento de Vendas'!J1</f>
        <v>46235</v>
      </c>
      <c r="K32" s="2">
        <f>'1 - Orçamento de Vendas'!K1</f>
        <v>46266</v>
      </c>
      <c r="L32" s="2">
        <f>'1 - Orçamento de Vendas'!L1</f>
        <v>46296</v>
      </c>
      <c r="M32" s="2">
        <f>'1 - Orçamento de Vendas'!M1</f>
        <v>46327</v>
      </c>
      <c r="N32" s="2">
        <f>'1 - Orçamento de Vendas'!N1</f>
        <v>46357</v>
      </c>
      <c r="O32" s="2" t="str">
        <f>'1 - Orçamento de Vendas'!O1</f>
        <v>Total</v>
      </c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5.75" customHeight="1" x14ac:dyDescent="0.25">
      <c r="A33" s="56" t="s">
        <v>130</v>
      </c>
      <c r="B33" s="79"/>
      <c r="C33" s="57">
        <v>0</v>
      </c>
      <c r="D33" s="57">
        <f t="shared" ref="D33:N33" si="24">C35</f>
        <v>0</v>
      </c>
      <c r="E33" s="57">
        <f t="shared" si="24"/>
        <v>0</v>
      </c>
      <c r="F33" s="57">
        <f t="shared" si="24"/>
        <v>0</v>
      </c>
      <c r="G33" s="57">
        <f t="shared" si="24"/>
        <v>0</v>
      </c>
      <c r="H33" s="57">
        <f t="shared" si="24"/>
        <v>0</v>
      </c>
      <c r="I33" s="57">
        <f t="shared" si="24"/>
        <v>0</v>
      </c>
      <c r="J33" s="57">
        <f t="shared" si="24"/>
        <v>0</v>
      </c>
      <c r="K33" s="57">
        <f t="shared" si="24"/>
        <v>0</v>
      </c>
      <c r="L33" s="57">
        <f t="shared" si="24"/>
        <v>0</v>
      </c>
      <c r="M33" s="57">
        <f t="shared" si="24"/>
        <v>0</v>
      </c>
      <c r="N33" s="57">
        <f t="shared" si="24"/>
        <v>0</v>
      </c>
      <c r="O33" s="57">
        <f>C33</f>
        <v>0</v>
      </c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5.75" customHeight="1" x14ac:dyDescent="0.25">
      <c r="A34" s="33" t="s">
        <v>113</v>
      </c>
      <c r="B34" s="80"/>
      <c r="C34" s="35">
        <f>'4 - Orçamento de Consumo MP'!C27</f>
        <v>0</v>
      </c>
      <c r="D34" s="35">
        <f>'4 - Orçamento de Consumo MP'!D27</f>
        <v>0</v>
      </c>
      <c r="E34" s="35">
        <f>'4 - Orçamento de Consumo MP'!E27</f>
        <v>0</v>
      </c>
      <c r="F34" s="35">
        <f>'4 - Orçamento de Consumo MP'!F27</f>
        <v>0</v>
      </c>
      <c r="G34" s="35">
        <f>'4 - Orçamento de Consumo MP'!G27</f>
        <v>0</v>
      </c>
      <c r="H34" s="35">
        <f>'4 - Orçamento de Consumo MP'!H27</f>
        <v>0</v>
      </c>
      <c r="I34" s="35">
        <f>'4 - Orçamento de Consumo MP'!I27</f>
        <v>0</v>
      </c>
      <c r="J34" s="35">
        <f>'4 - Orçamento de Consumo MP'!J27</f>
        <v>0</v>
      </c>
      <c r="K34" s="35">
        <f>'4 - Orçamento de Consumo MP'!K27</f>
        <v>0</v>
      </c>
      <c r="L34" s="35">
        <f>'4 - Orçamento de Consumo MP'!L27</f>
        <v>0</v>
      </c>
      <c r="M34" s="35">
        <f>'4 - Orçamento de Consumo MP'!M27</f>
        <v>0</v>
      </c>
      <c r="N34" s="35">
        <f>'4 - Orçamento de Consumo MP'!N27</f>
        <v>0</v>
      </c>
      <c r="O34" s="35">
        <f>SUM(C34:N34)</f>
        <v>0</v>
      </c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5.75" customHeight="1" x14ac:dyDescent="0.25">
      <c r="A35" s="46" t="s">
        <v>131</v>
      </c>
      <c r="B35" s="81">
        <v>0.1</v>
      </c>
      <c r="C35" s="60">
        <f t="shared" ref="C35:N35" si="25">$B$5*C34</f>
        <v>0</v>
      </c>
      <c r="D35" s="60">
        <f t="shared" si="25"/>
        <v>0</v>
      </c>
      <c r="E35" s="60">
        <f t="shared" si="25"/>
        <v>0</v>
      </c>
      <c r="F35" s="60">
        <f t="shared" si="25"/>
        <v>0</v>
      </c>
      <c r="G35" s="60">
        <f t="shared" si="25"/>
        <v>0</v>
      </c>
      <c r="H35" s="60">
        <f t="shared" si="25"/>
        <v>0</v>
      </c>
      <c r="I35" s="60">
        <f t="shared" si="25"/>
        <v>0</v>
      </c>
      <c r="J35" s="60">
        <f t="shared" si="25"/>
        <v>0</v>
      </c>
      <c r="K35" s="60">
        <f t="shared" si="25"/>
        <v>0</v>
      </c>
      <c r="L35" s="60">
        <f t="shared" si="25"/>
        <v>0</v>
      </c>
      <c r="M35" s="60">
        <f t="shared" si="25"/>
        <v>0</v>
      </c>
      <c r="N35" s="60">
        <f t="shared" si="25"/>
        <v>0</v>
      </c>
      <c r="O35" s="60">
        <f>N35</f>
        <v>0</v>
      </c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5.75" customHeight="1" x14ac:dyDescent="0.25">
      <c r="A36" s="41" t="s">
        <v>132</v>
      </c>
      <c r="B36" s="82"/>
      <c r="C36" s="61">
        <f t="shared" ref="C36:N36" si="26">C34+C35-C33</f>
        <v>0</v>
      </c>
      <c r="D36" s="61">
        <f t="shared" si="26"/>
        <v>0</v>
      </c>
      <c r="E36" s="61">
        <f t="shared" si="26"/>
        <v>0</v>
      </c>
      <c r="F36" s="61">
        <f t="shared" si="26"/>
        <v>0</v>
      </c>
      <c r="G36" s="61">
        <f t="shared" si="26"/>
        <v>0</v>
      </c>
      <c r="H36" s="61">
        <f t="shared" si="26"/>
        <v>0</v>
      </c>
      <c r="I36" s="61">
        <f t="shared" si="26"/>
        <v>0</v>
      </c>
      <c r="J36" s="61">
        <f t="shared" si="26"/>
        <v>0</v>
      </c>
      <c r="K36" s="61">
        <f t="shared" si="26"/>
        <v>0</v>
      </c>
      <c r="L36" s="61">
        <f t="shared" si="26"/>
        <v>0</v>
      </c>
      <c r="M36" s="61">
        <f t="shared" si="26"/>
        <v>0</v>
      </c>
      <c r="N36" s="61">
        <f t="shared" si="26"/>
        <v>0</v>
      </c>
      <c r="O36" s="61">
        <f>SUM(C36:N36)</f>
        <v>0</v>
      </c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5.75" customHeight="1" x14ac:dyDescent="0.25">
      <c r="A37" s="16" t="s">
        <v>133</v>
      </c>
      <c r="B37" s="83"/>
      <c r="C37" s="84">
        <f>'3 - Composição dos Produtos'!$D$7</f>
        <v>0</v>
      </c>
      <c r="D37" s="84">
        <f>'3 - Composição dos Produtos'!$D$7</f>
        <v>0</v>
      </c>
      <c r="E37" s="84">
        <f>'3 - Composição dos Produtos'!$D$7</f>
        <v>0</v>
      </c>
      <c r="F37" s="84">
        <f>'3 - Composição dos Produtos'!$D$7</f>
        <v>0</v>
      </c>
      <c r="G37" s="84">
        <f>'3 - Composição dos Produtos'!$D$7</f>
        <v>0</v>
      </c>
      <c r="H37" s="84">
        <f>'3 - Composição dos Produtos'!$D$7</f>
        <v>0</v>
      </c>
      <c r="I37" s="84">
        <f>'3 - Composição dos Produtos'!$D$7</f>
        <v>0</v>
      </c>
      <c r="J37" s="84">
        <f>'3 - Composição dos Produtos'!$D$7</f>
        <v>0</v>
      </c>
      <c r="K37" s="84">
        <f>'3 - Composição dos Produtos'!$D$7</f>
        <v>0</v>
      </c>
      <c r="L37" s="84">
        <f>'3 - Composição dos Produtos'!$D$7</f>
        <v>0</v>
      </c>
      <c r="M37" s="84">
        <f>'3 - Composição dos Produtos'!$D$7</f>
        <v>0</v>
      </c>
      <c r="N37" s="84">
        <f>'3 - Composição dos Produtos'!$D$7</f>
        <v>0</v>
      </c>
      <c r="O37" s="85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5.75" customHeight="1" x14ac:dyDescent="0.25">
      <c r="A38" s="87" t="s">
        <v>134</v>
      </c>
      <c r="B38" s="88"/>
      <c r="C38" s="89">
        <f t="shared" ref="C38:N38" si="27">C36*C37</f>
        <v>0</v>
      </c>
      <c r="D38" s="89">
        <f t="shared" si="27"/>
        <v>0</v>
      </c>
      <c r="E38" s="89">
        <f t="shared" si="27"/>
        <v>0</v>
      </c>
      <c r="F38" s="89">
        <f t="shared" si="27"/>
        <v>0</v>
      </c>
      <c r="G38" s="89">
        <f t="shared" si="27"/>
        <v>0</v>
      </c>
      <c r="H38" s="89">
        <f t="shared" si="27"/>
        <v>0</v>
      </c>
      <c r="I38" s="89">
        <f t="shared" si="27"/>
        <v>0</v>
      </c>
      <c r="J38" s="89">
        <f t="shared" si="27"/>
        <v>0</v>
      </c>
      <c r="K38" s="89">
        <f t="shared" si="27"/>
        <v>0</v>
      </c>
      <c r="L38" s="89">
        <f t="shared" si="27"/>
        <v>0</v>
      </c>
      <c r="M38" s="89">
        <f t="shared" si="27"/>
        <v>0</v>
      </c>
      <c r="N38" s="89">
        <f t="shared" si="27"/>
        <v>0</v>
      </c>
      <c r="O38" s="89">
        <f>SUM(C38:N38)</f>
        <v>0</v>
      </c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5.75" customHeight="1" x14ac:dyDescent="0.25">
      <c r="A39" s="90" t="s">
        <v>119</v>
      </c>
      <c r="B39" s="83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5.75" customHeight="1" x14ac:dyDescent="0.25">
      <c r="A40" s="16" t="s">
        <v>30</v>
      </c>
      <c r="B40" s="17">
        <v>0.12</v>
      </c>
      <c r="C40" s="84">
        <f t="shared" ref="C40:N40" si="28">C38*$B40</f>
        <v>0</v>
      </c>
      <c r="D40" s="84">
        <f t="shared" si="28"/>
        <v>0</v>
      </c>
      <c r="E40" s="84">
        <f t="shared" si="28"/>
        <v>0</v>
      </c>
      <c r="F40" s="84">
        <f t="shared" si="28"/>
        <v>0</v>
      </c>
      <c r="G40" s="84">
        <f t="shared" si="28"/>
        <v>0</v>
      </c>
      <c r="H40" s="84">
        <f t="shared" si="28"/>
        <v>0</v>
      </c>
      <c r="I40" s="84">
        <f t="shared" si="28"/>
        <v>0</v>
      </c>
      <c r="J40" s="84">
        <f t="shared" si="28"/>
        <v>0</v>
      </c>
      <c r="K40" s="84">
        <f t="shared" si="28"/>
        <v>0</v>
      </c>
      <c r="L40" s="84">
        <f t="shared" si="28"/>
        <v>0</v>
      </c>
      <c r="M40" s="84">
        <f t="shared" si="28"/>
        <v>0</v>
      </c>
      <c r="N40" s="84">
        <f t="shared" si="28"/>
        <v>0</v>
      </c>
      <c r="O40" s="85">
        <f t="shared" ref="O40:O42" si="29">SUM(C40:N40)</f>
        <v>0</v>
      </c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5.75" customHeight="1" x14ac:dyDescent="0.25">
      <c r="A41" s="92" t="s">
        <v>120</v>
      </c>
      <c r="B41" s="93"/>
      <c r="C41" s="94">
        <f t="shared" ref="C41:N41" si="30">SUM(C40)</f>
        <v>0</v>
      </c>
      <c r="D41" s="94">
        <f t="shared" si="30"/>
        <v>0</v>
      </c>
      <c r="E41" s="94">
        <f t="shared" si="30"/>
        <v>0</v>
      </c>
      <c r="F41" s="94">
        <f t="shared" si="30"/>
        <v>0</v>
      </c>
      <c r="G41" s="94">
        <f t="shared" si="30"/>
        <v>0</v>
      </c>
      <c r="H41" s="94">
        <f t="shared" si="30"/>
        <v>0</v>
      </c>
      <c r="I41" s="94">
        <f t="shared" si="30"/>
        <v>0</v>
      </c>
      <c r="J41" s="94">
        <f t="shared" si="30"/>
        <v>0</v>
      </c>
      <c r="K41" s="94">
        <f t="shared" si="30"/>
        <v>0</v>
      </c>
      <c r="L41" s="94">
        <f t="shared" si="30"/>
        <v>0</v>
      </c>
      <c r="M41" s="94">
        <f t="shared" si="30"/>
        <v>0</v>
      </c>
      <c r="N41" s="94">
        <f t="shared" si="30"/>
        <v>0</v>
      </c>
      <c r="O41" s="94">
        <f t="shared" si="29"/>
        <v>0</v>
      </c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 x14ac:dyDescent="0.25">
      <c r="A42" s="56" t="s">
        <v>121</v>
      </c>
      <c r="B42" s="79"/>
      <c r="C42" s="95">
        <f t="shared" ref="C42:N42" si="31">C38-C41</f>
        <v>0</v>
      </c>
      <c r="D42" s="95">
        <f t="shared" si="31"/>
        <v>0</v>
      </c>
      <c r="E42" s="95">
        <f t="shared" si="31"/>
        <v>0</v>
      </c>
      <c r="F42" s="95">
        <f t="shared" si="31"/>
        <v>0</v>
      </c>
      <c r="G42" s="95">
        <f t="shared" si="31"/>
        <v>0</v>
      </c>
      <c r="H42" s="95">
        <f t="shared" si="31"/>
        <v>0</v>
      </c>
      <c r="I42" s="95">
        <f t="shared" si="31"/>
        <v>0</v>
      </c>
      <c r="J42" s="95">
        <f t="shared" si="31"/>
        <v>0</v>
      </c>
      <c r="K42" s="95">
        <f t="shared" si="31"/>
        <v>0</v>
      </c>
      <c r="L42" s="95">
        <f t="shared" si="31"/>
        <v>0</v>
      </c>
      <c r="M42" s="95">
        <f t="shared" si="31"/>
        <v>0</v>
      </c>
      <c r="N42" s="95">
        <f t="shared" si="31"/>
        <v>0</v>
      </c>
      <c r="O42" s="95">
        <f t="shared" si="29"/>
        <v>0</v>
      </c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 x14ac:dyDescent="0.25">
      <c r="A43" s="90" t="s">
        <v>122</v>
      </c>
      <c r="B43" s="83"/>
      <c r="C43" s="85" t="e">
        <f t="shared" ref="C43:N43" si="32">C42/C36</f>
        <v>#DIV/0!</v>
      </c>
      <c r="D43" s="85" t="e">
        <f t="shared" si="32"/>
        <v>#DIV/0!</v>
      </c>
      <c r="E43" s="85" t="e">
        <f t="shared" si="32"/>
        <v>#DIV/0!</v>
      </c>
      <c r="F43" s="85" t="e">
        <f t="shared" si="32"/>
        <v>#DIV/0!</v>
      </c>
      <c r="G43" s="85" t="e">
        <f t="shared" si="32"/>
        <v>#DIV/0!</v>
      </c>
      <c r="H43" s="85" t="e">
        <f t="shared" si="32"/>
        <v>#DIV/0!</v>
      </c>
      <c r="I43" s="85" t="e">
        <f t="shared" si="32"/>
        <v>#DIV/0!</v>
      </c>
      <c r="J43" s="85" t="e">
        <f t="shared" si="32"/>
        <v>#DIV/0!</v>
      </c>
      <c r="K43" s="85" t="e">
        <f t="shared" si="32"/>
        <v>#DIV/0!</v>
      </c>
      <c r="L43" s="85" t="e">
        <f t="shared" si="32"/>
        <v>#DIV/0!</v>
      </c>
      <c r="M43" s="85" t="e">
        <f t="shared" si="32"/>
        <v>#DIV/0!</v>
      </c>
      <c r="N43" s="85" t="e">
        <f t="shared" si="32"/>
        <v>#DIV/0!</v>
      </c>
      <c r="O43" s="85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25">
      <c r="A44" s="56" t="s">
        <v>123</v>
      </c>
      <c r="B44" s="79"/>
      <c r="C44" s="95">
        <f t="shared" ref="C44:N44" si="33">C35*C37</f>
        <v>0</v>
      </c>
      <c r="D44" s="95">
        <f t="shared" si="33"/>
        <v>0</v>
      </c>
      <c r="E44" s="95">
        <f t="shared" si="33"/>
        <v>0</v>
      </c>
      <c r="F44" s="95">
        <f t="shared" si="33"/>
        <v>0</v>
      </c>
      <c r="G44" s="95">
        <f t="shared" si="33"/>
        <v>0</v>
      </c>
      <c r="H44" s="95">
        <f t="shared" si="33"/>
        <v>0</v>
      </c>
      <c r="I44" s="95">
        <f t="shared" si="33"/>
        <v>0</v>
      </c>
      <c r="J44" s="95">
        <f t="shared" si="33"/>
        <v>0</v>
      </c>
      <c r="K44" s="95">
        <f t="shared" si="33"/>
        <v>0</v>
      </c>
      <c r="L44" s="95">
        <f t="shared" si="33"/>
        <v>0</v>
      </c>
      <c r="M44" s="95">
        <f t="shared" si="33"/>
        <v>0</v>
      </c>
      <c r="N44" s="95">
        <f t="shared" si="33"/>
        <v>0</v>
      </c>
      <c r="O44" s="95">
        <f t="shared" ref="O44:O45" si="34">SUM(C44:N44)</f>
        <v>0</v>
      </c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 x14ac:dyDescent="0.25">
      <c r="A45" s="56" t="s">
        <v>124</v>
      </c>
      <c r="B45" s="79"/>
      <c r="C45" s="95" t="e">
        <f t="shared" ref="C45:N45" si="35">C35*C43</f>
        <v>#DIV/0!</v>
      </c>
      <c r="D45" s="95" t="e">
        <f t="shared" si="35"/>
        <v>#DIV/0!</v>
      </c>
      <c r="E45" s="95" t="e">
        <f t="shared" si="35"/>
        <v>#DIV/0!</v>
      </c>
      <c r="F45" s="95" t="e">
        <f t="shared" si="35"/>
        <v>#DIV/0!</v>
      </c>
      <c r="G45" s="95" t="e">
        <f t="shared" si="35"/>
        <v>#DIV/0!</v>
      </c>
      <c r="H45" s="95" t="e">
        <f t="shared" si="35"/>
        <v>#DIV/0!</v>
      </c>
      <c r="I45" s="95" t="e">
        <f t="shared" si="35"/>
        <v>#DIV/0!</v>
      </c>
      <c r="J45" s="95" t="e">
        <f t="shared" si="35"/>
        <v>#DIV/0!</v>
      </c>
      <c r="K45" s="95" t="e">
        <f t="shared" si="35"/>
        <v>#DIV/0!</v>
      </c>
      <c r="L45" s="95" t="e">
        <f t="shared" si="35"/>
        <v>#DIV/0!</v>
      </c>
      <c r="M45" s="95" t="e">
        <f t="shared" si="35"/>
        <v>#DIV/0!</v>
      </c>
      <c r="N45" s="95" t="e">
        <f t="shared" si="35"/>
        <v>#DIV/0!</v>
      </c>
      <c r="O45" s="95" t="e">
        <f t="shared" si="34"/>
        <v>#DIV/0!</v>
      </c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25">
      <c r="A46" s="10"/>
      <c r="B46" s="3"/>
      <c r="C46" s="4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25">
      <c r="A47" s="41" t="s">
        <v>135</v>
      </c>
      <c r="B47" s="82"/>
      <c r="C47" s="43">
        <f t="shared" ref="C47:N47" si="36">C8+C23+C38</f>
        <v>0</v>
      </c>
      <c r="D47" s="43">
        <f t="shared" si="36"/>
        <v>0</v>
      </c>
      <c r="E47" s="43">
        <f t="shared" si="36"/>
        <v>0</v>
      </c>
      <c r="F47" s="43">
        <f t="shared" si="36"/>
        <v>0</v>
      </c>
      <c r="G47" s="43">
        <f t="shared" si="36"/>
        <v>0</v>
      </c>
      <c r="H47" s="43">
        <f t="shared" si="36"/>
        <v>0</v>
      </c>
      <c r="I47" s="43">
        <f t="shared" si="36"/>
        <v>0</v>
      </c>
      <c r="J47" s="43">
        <f t="shared" si="36"/>
        <v>0</v>
      </c>
      <c r="K47" s="43">
        <f t="shared" si="36"/>
        <v>0</v>
      </c>
      <c r="L47" s="43">
        <f t="shared" si="36"/>
        <v>0</v>
      </c>
      <c r="M47" s="43">
        <f t="shared" si="36"/>
        <v>0</v>
      </c>
      <c r="N47" s="43">
        <f t="shared" si="36"/>
        <v>0</v>
      </c>
      <c r="O47" s="43">
        <f t="shared" ref="O47:O51" si="37">SUM(C47:N47)</f>
        <v>0</v>
      </c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 ht="15.75" customHeight="1" x14ac:dyDescent="0.25">
      <c r="A48" s="41" t="s">
        <v>136</v>
      </c>
      <c r="B48" s="96"/>
      <c r="C48" s="43">
        <f t="shared" ref="C48:N48" si="38">C11+C26+C41</f>
        <v>0</v>
      </c>
      <c r="D48" s="43">
        <f t="shared" si="38"/>
        <v>0</v>
      </c>
      <c r="E48" s="43">
        <f t="shared" si="38"/>
        <v>0</v>
      </c>
      <c r="F48" s="43">
        <f t="shared" si="38"/>
        <v>0</v>
      </c>
      <c r="G48" s="43">
        <f t="shared" si="38"/>
        <v>0</v>
      </c>
      <c r="H48" s="43">
        <f t="shared" si="38"/>
        <v>0</v>
      </c>
      <c r="I48" s="43">
        <f t="shared" si="38"/>
        <v>0</v>
      </c>
      <c r="J48" s="43">
        <f t="shared" si="38"/>
        <v>0</v>
      </c>
      <c r="K48" s="43">
        <f t="shared" si="38"/>
        <v>0</v>
      </c>
      <c r="L48" s="43">
        <f t="shared" si="38"/>
        <v>0</v>
      </c>
      <c r="M48" s="43">
        <f t="shared" si="38"/>
        <v>0</v>
      </c>
      <c r="N48" s="43">
        <f t="shared" si="38"/>
        <v>0</v>
      </c>
      <c r="O48" s="43">
        <f t="shared" si="37"/>
        <v>0</v>
      </c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5.75" customHeight="1" x14ac:dyDescent="0.25">
      <c r="A49" s="41" t="s">
        <v>137</v>
      </c>
      <c r="B49" s="96"/>
      <c r="C49" s="43">
        <f t="shared" ref="C49:N49" si="39">C12+C27+C42</f>
        <v>0</v>
      </c>
      <c r="D49" s="43">
        <f t="shared" si="39"/>
        <v>0</v>
      </c>
      <c r="E49" s="43">
        <f t="shared" si="39"/>
        <v>0</v>
      </c>
      <c r="F49" s="43">
        <f t="shared" si="39"/>
        <v>0</v>
      </c>
      <c r="G49" s="43">
        <f t="shared" si="39"/>
        <v>0</v>
      </c>
      <c r="H49" s="43">
        <f t="shared" si="39"/>
        <v>0</v>
      </c>
      <c r="I49" s="43">
        <f t="shared" si="39"/>
        <v>0</v>
      </c>
      <c r="J49" s="43">
        <f t="shared" si="39"/>
        <v>0</v>
      </c>
      <c r="K49" s="43">
        <f t="shared" si="39"/>
        <v>0</v>
      </c>
      <c r="L49" s="43">
        <f t="shared" si="39"/>
        <v>0</v>
      </c>
      <c r="M49" s="43">
        <f t="shared" si="39"/>
        <v>0</v>
      </c>
      <c r="N49" s="43">
        <f t="shared" si="39"/>
        <v>0</v>
      </c>
      <c r="O49" s="43">
        <f t="shared" si="37"/>
        <v>0</v>
      </c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15.75" customHeight="1" x14ac:dyDescent="0.25">
      <c r="A50" s="41" t="s">
        <v>138</v>
      </c>
      <c r="B50" s="82"/>
      <c r="C50" s="43">
        <f t="shared" ref="C50:N50" si="40">C14+C29+C44</f>
        <v>0</v>
      </c>
      <c r="D50" s="43">
        <f t="shared" si="40"/>
        <v>0</v>
      </c>
      <c r="E50" s="43">
        <f t="shared" si="40"/>
        <v>0</v>
      </c>
      <c r="F50" s="43">
        <f t="shared" si="40"/>
        <v>0</v>
      </c>
      <c r="G50" s="43">
        <f t="shared" si="40"/>
        <v>0</v>
      </c>
      <c r="H50" s="43">
        <f t="shared" si="40"/>
        <v>0</v>
      </c>
      <c r="I50" s="43">
        <f t="shared" si="40"/>
        <v>0</v>
      </c>
      <c r="J50" s="43">
        <f t="shared" si="40"/>
        <v>0</v>
      </c>
      <c r="K50" s="43">
        <f t="shared" si="40"/>
        <v>0</v>
      </c>
      <c r="L50" s="43">
        <f t="shared" si="40"/>
        <v>0</v>
      </c>
      <c r="M50" s="43">
        <f t="shared" si="40"/>
        <v>0</v>
      </c>
      <c r="N50" s="43">
        <f t="shared" si="40"/>
        <v>0</v>
      </c>
      <c r="O50" s="43">
        <f t="shared" si="37"/>
        <v>0</v>
      </c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15.75" customHeight="1" x14ac:dyDescent="0.25">
      <c r="A51" s="41" t="s">
        <v>139</v>
      </c>
      <c r="B51" s="82"/>
      <c r="C51" s="43" t="e">
        <f t="shared" ref="C51:N51" si="41">C15+C30+C45</f>
        <v>#DIV/0!</v>
      </c>
      <c r="D51" s="43" t="e">
        <f t="shared" si="41"/>
        <v>#DIV/0!</v>
      </c>
      <c r="E51" s="43" t="e">
        <f t="shared" si="41"/>
        <v>#DIV/0!</v>
      </c>
      <c r="F51" s="43" t="e">
        <f t="shared" si="41"/>
        <v>#DIV/0!</v>
      </c>
      <c r="G51" s="43" t="e">
        <f t="shared" si="41"/>
        <v>#DIV/0!</v>
      </c>
      <c r="H51" s="43" t="e">
        <f t="shared" si="41"/>
        <v>#DIV/0!</v>
      </c>
      <c r="I51" s="43" t="e">
        <f t="shared" si="41"/>
        <v>#DIV/0!</v>
      </c>
      <c r="J51" s="43" t="e">
        <f t="shared" si="41"/>
        <v>#DIV/0!</v>
      </c>
      <c r="K51" s="43" t="e">
        <f t="shared" si="41"/>
        <v>#DIV/0!</v>
      </c>
      <c r="L51" s="43" t="e">
        <f t="shared" si="41"/>
        <v>#DIV/0!</v>
      </c>
      <c r="M51" s="43" t="e">
        <f t="shared" si="41"/>
        <v>#DIV/0!</v>
      </c>
      <c r="N51" s="43" t="e">
        <f t="shared" si="41"/>
        <v>#DIV/0!</v>
      </c>
      <c r="O51" s="43" t="e">
        <f t="shared" si="37"/>
        <v>#DIV/0!</v>
      </c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5.75" customHeight="1" x14ac:dyDescent="0.25">
      <c r="A52" s="10"/>
      <c r="B52" s="3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25">
      <c r="A53" s="149" t="s">
        <v>140</v>
      </c>
      <c r="B53" s="144"/>
      <c r="C53" s="144"/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5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25">
      <c r="A54" s="44" t="s">
        <v>141</v>
      </c>
      <c r="B54" s="45">
        <v>3</v>
      </c>
      <c r="C54" s="45">
        <v>30</v>
      </c>
      <c r="D54" s="45">
        <v>60</v>
      </c>
      <c r="E54" s="45">
        <v>90</v>
      </c>
      <c r="F54" s="45" t="s">
        <v>50</v>
      </c>
      <c r="G54" s="44"/>
      <c r="H54" s="44"/>
      <c r="I54" s="44"/>
      <c r="J54" s="44"/>
      <c r="K54" s="44"/>
      <c r="L54" s="44"/>
      <c r="M54" s="44"/>
      <c r="N54" s="44"/>
      <c r="O54" s="46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25">
      <c r="A55" s="47"/>
      <c r="B55" s="47"/>
      <c r="C55" s="48">
        <f t="shared" ref="C55:N55" si="42">C2</f>
        <v>46023</v>
      </c>
      <c r="D55" s="48">
        <f t="shared" si="42"/>
        <v>46054</v>
      </c>
      <c r="E55" s="48">
        <f t="shared" si="42"/>
        <v>46082</v>
      </c>
      <c r="F55" s="48">
        <f t="shared" si="42"/>
        <v>46113</v>
      </c>
      <c r="G55" s="48">
        <f t="shared" si="42"/>
        <v>46143</v>
      </c>
      <c r="H55" s="48">
        <f t="shared" si="42"/>
        <v>46174</v>
      </c>
      <c r="I55" s="48">
        <f t="shared" si="42"/>
        <v>46204</v>
      </c>
      <c r="J55" s="48">
        <f t="shared" si="42"/>
        <v>46235</v>
      </c>
      <c r="K55" s="48">
        <f t="shared" si="42"/>
        <v>46266</v>
      </c>
      <c r="L55" s="48">
        <f t="shared" si="42"/>
        <v>46296</v>
      </c>
      <c r="M55" s="48">
        <f t="shared" si="42"/>
        <v>46327</v>
      </c>
      <c r="N55" s="48">
        <f t="shared" si="42"/>
        <v>46357</v>
      </c>
      <c r="O55" s="47" t="s">
        <v>1</v>
      </c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25">
      <c r="A56" s="50" t="s">
        <v>142</v>
      </c>
      <c r="B56" s="59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5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25">
      <c r="A57" s="7" t="s">
        <v>143</v>
      </c>
      <c r="B57" s="11">
        <v>42000</v>
      </c>
      <c r="C57" s="51">
        <f t="shared" ref="C57:C59" si="43">B57/3</f>
        <v>14000</v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97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25">
      <c r="A58" s="7" t="s">
        <v>144</v>
      </c>
      <c r="B58" s="11">
        <v>45000</v>
      </c>
      <c r="C58" s="51">
        <f t="shared" si="43"/>
        <v>15000</v>
      </c>
      <c r="D58" s="51">
        <f t="shared" ref="D58:D59" si="44">B58/3</f>
        <v>15000</v>
      </c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97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25">
      <c r="A59" s="7" t="s">
        <v>145</v>
      </c>
      <c r="B59" s="11">
        <v>36000</v>
      </c>
      <c r="C59" s="51">
        <f t="shared" si="43"/>
        <v>12000</v>
      </c>
      <c r="D59" s="51">
        <f t="shared" si="44"/>
        <v>12000</v>
      </c>
      <c r="E59" s="51">
        <f>B59/3</f>
        <v>12000</v>
      </c>
      <c r="F59" s="51"/>
      <c r="G59" s="51"/>
      <c r="H59" s="51"/>
      <c r="I59" s="51"/>
      <c r="J59" s="51"/>
      <c r="K59" s="51"/>
      <c r="L59" s="51"/>
      <c r="M59" s="51"/>
      <c r="N59" s="51"/>
      <c r="O59" s="97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25">
      <c r="A60" s="33" t="s">
        <v>146</v>
      </c>
      <c r="B60" s="98"/>
      <c r="C60" s="36">
        <f t="shared" ref="C60:E60" si="45">SUM(C57:C59)</f>
        <v>41000</v>
      </c>
      <c r="D60" s="36">
        <f t="shared" si="45"/>
        <v>27000</v>
      </c>
      <c r="E60" s="36">
        <f t="shared" si="45"/>
        <v>12000</v>
      </c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25">
      <c r="A61" s="50" t="s">
        <v>147</v>
      </c>
      <c r="B61" s="1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97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25">
      <c r="A62" s="54" t="s">
        <v>148</v>
      </c>
      <c r="B62" s="11"/>
      <c r="C62" s="51"/>
      <c r="D62" s="51">
        <f>C$47/$B$54</f>
        <v>0</v>
      </c>
      <c r="E62" s="51">
        <f>C$47/$B$54</f>
        <v>0</v>
      </c>
      <c r="F62" s="51">
        <f>C$47/$B$54</f>
        <v>0</v>
      </c>
      <c r="G62" s="51"/>
      <c r="H62" s="51"/>
      <c r="I62" s="51"/>
      <c r="J62" s="51"/>
      <c r="K62" s="51"/>
      <c r="L62" s="51"/>
      <c r="M62" s="51"/>
      <c r="N62" s="51"/>
      <c r="O62" s="97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 x14ac:dyDescent="0.25">
      <c r="A63" s="54" t="s">
        <v>149</v>
      </c>
      <c r="B63" s="11"/>
      <c r="C63" s="51"/>
      <c r="D63" s="51"/>
      <c r="E63" s="51">
        <f>D$47/$B$54</f>
        <v>0</v>
      </c>
      <c r="F63" s="51">
        <f>D$47/$B$54</f>
        <v>0</v>
      </c>
      <c r="G63" s="51">
        <f>D$47/$B$54</f>
        <v>0</v>
      </c>
      <c r="H63" s="51"/>
      <c r="I63" s="51"/>
      <c r="J63" s="51"/>
      <c r="K63" s="51"/>
      <c r="L63" s="51"/>
      <c r="M63" s="51"/>
      <c r="N63" s="51"/>
      <c r="O63" s="97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25">
      <c r="A64" s="54" t="s">
        <v>150</v>
      </c>
      <c r="B64" s="11"/>
      <c r="C64" s="51"/>
      <c r="D64" s="51"/>
      <c r="E64" s="51"/>
      <c r="F64" s="51">
        <f>E$47/$B$54</f>
        <v>0</v>
      </c>
      <c r="G64" s="51">
        <f>E$47/$B$54</f>
        <v>0</v>
      </c>
      <c r="H64" s="51">
        <f>E$47/$B$54</f>
        <v>0</v>
      </c>
      <c r="I64" s="51"/>
      <c r="J64" s="51"/>
      <c r="K64" s="51"/>
      <c r="L64" s="51"/>
      <c r="M64" s="51"/>
      <c r="N64" s="51"/>
      <c r="O64" s="97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25">
      <c r="A65" s="54" t="s">
        <v>151</v>
      </c>
      <c r="B65" s="11"/>
      <c r="C65" s="51"/>
      <c r="D65" s="51"/>
      <c r="E65" s="51"/>
      <c r="F65" s="51"/>
      <c r="G65" s="51">
        <f>F$47/$B$54</f>
        <v>0</v>
      </c>
      <c r="H65" s="51">
        <f>F$47/$B$54</f>
        <v>0</v>
      </c>
      <c r="I65" s="51">
        <f>F$47/$B$54</f>
        <v>0</v>
      </c>
      <c r="J65" s="51"/>
      <c r="K65" s="51"/>
      <c r="L65" s="51"/>
      <c r="M65" s="51"/>
      <c r="N65" s="51"/>
      <c r="O65" s="97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25">
      <c r="A66" s="54" t="s">
        <v>152</v>
      </c>
      <c r="B66" s="11"/>
      <c r="C66" s="51"/>
      <c r="D66" s="51"/>
      <c r="E66" s="51"/>
      <c r="F66" s="51"/>
      <c r="G66" s="51"/>
      <c r="H66" s="51">
        <f>G$47/$B$54</f>
        <v>0</v>
      </c>
      <c r="I66" s="51">
        <f>G$47/$B$54</f>
        <v>0</v>
      </c>
      <c r="J66" s="51">
        <f>G$47/$B$54</f>
        <v>0</v>
      </c>
      <c r="K66" s="51"/>
      <c r="L66" s="51"/>
      <c r="M66" s="51"/>
      <c r="N66" s="51"/>
      <c r="O66" s="97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 x14ac:dyDescent="0.25">
      <c r="A67" s="54" t="s">
        <v>153</v>
      </c>
      <c r="B67" s="11"/>
      <c r="C67" s="51"/>
      <c r="D67" s="51"/>
      <c r="E67" s="51"/>
      <c r="F67" s="51"/>
      <c r="G67" s="51"/>
      <c r="H67" s="51"/>
      <c r="I67" s="51">
        <f>H$47/$B$54</f>
        <v>0</v>
      </c>
      <c r="J67" s="51">
        <f>H$47/$B$54</f>
        <v>0</v>
      </c>
      <c r="K67" s="51">
        <f>H$47/$B$54</f>
        <v>0</v>
      </c>
      <c r="L67" s="51"/>
      <c r="M67" s="51"/>
      <c r="N67" s="51"/>
      <c r="O67" s="97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25">
      <c r="A68" s="54" t="s">
        <v>154</v>
      </c>
      <c r="B68" s="11"/>
      <c r="C68" s="51"/>
      <c r="D68" s="51"/>
      <c r="E68" s="51"/>
      <c r="F68" s="51"/>
      <c r="G68" s="51"/>
      <c r="H68" s="51"/>
      <c r="I68" s="51"/>
      <c r="J68" s="51">
        <f>I$47/$B$54</f>
        <v>0</v>
      </c>
      <c r="K68" s="51">
        <f>I$47/$B$54</f>
        <v>0</v>
      </c>
      <c r="L68" s="51">
        <f>I$47/$B$54</f>
        <v>0</v>
      </c>
      <c r="M68" s="51"/>
      <c r="N68" s="51"/>
      <c r="O68" s="97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25">
      <c r="A69" s="54" t="s">
        <v>155</v>
      </c>
      <c r="B69" s="11"/>
      <c r="C69" s="51"/>
      <c r="D69" s="51"/>
      <c r="E69" s="51"/>
      <c r="F69" s="51"/>
      <c r="G69" s="51"/>
      <c r="H69" s="51"/>
      <c r="I69" s="51"/>
      <c r="J69" s="51"/>
      <c r="K69" s="51">
        <f>J$47/$B$54</f>
        <v>0</v>
      </c>
      <c r="L69" s="51">
        <f>J$47/$B$54</f>
        <v>0</v>
      </c>
      <c r="M69" s="51">
        <f>J$47/$B$54</f>
        <v>0</v>
      </c>
      <c r="N69" s="51"/>
      <c r="O69" s="97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25">
      <c r="A70" s="54" t="s">
        <v>156</v>
      </c>
      <c r="B70" s="11"/>
      <c r="C70" s="51"/>
      <c r="D70" s="51"/>
      <c r="E70" s="51"/>
      <c r="F70" s="51"/>
      <c r="G70" s="51"/>
      <c r="H70" s="51"/>
      <c r="I70" s="51"/>
      <c r="J70" s="51"/>
      <c r="K70" s="51"/>
      <c r="L70" s="51">
        <f>K$47/$B$54</f>
        <v>0</v>
      </c>
      <c r="M70" s="51">
        <f>K$47/$B$54</f>
        <v>0</v>
      </c>
      <c r="N70" s="51">
        <f>K$47/$B$54</f>
        <v>0</v>
      </c>
      <c r="O70" s="97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25">
      <c r="A71" s="54" t="s">
        <v>157</v>
      </c>
      <c r="B71" s="1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>
        <f>L$47/$B$54</f>
        <v>0</v>
      </c>
      <c r="N71" s="51">
        <f>L$47/$B$54</f>
        <v>0</v>
      </c>
      <c r="O71" s="51">
        <f>L$47/$B$54</f>
        <v>0</v>
      </c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25">
      <c r="A72" s="54" t="s">
        <v>158</v>
      </c>
      <c r="B72" s="1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>
        <f>M$47/$B$54</f>
        <v>0</v>
      </c>
      <c r="O72" s="51">
        <f>(M$47/$B$54)+(M$47/$B$54)</f>
        <v>0</v>
      </c>
      <c r="P72" s="4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25">
      <c r="A73" s="54" t="s">
        <v>159</v>
      </c>
      <c r="B73" s="1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>
        <f>(N$47/$B$54)+(N$47/$B$54)+(N$47/$B$54)</f>
        <v>0</v>
      </c>
      <c r="P73" s="40"/>
      <c r="Q73" s="4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25">
      <c r="A74" s="33" t="s">
        <v>146</v>
      </c>
      <c r="B74" s="98"/>
      <c r="C74" s="36">
        <f t="shared" ref="C74:O74" si="46">SUM(C62:C73)</f>
        <v>0</v>
      </c>
      <c r="D74" s="36">
        <f t="shared" si="46"/>
        <v>0</v>
      </c>
      <c r="E74" s="36">
        <f t="shared" si="46"/>
        <v>0</v>
      </c>
      <c r="F74" s="36">
        <f t="shared" si="46"/>
        <v>0</v>
      </c>
      <c r="G74" s="36">
        <f t="shared" si="46"/>
        <v>0</v>
      </c>
      <c r="H74" s="36">
        <f t="shared" si="46"/>
        <v>0</v>
      </c>
      <c r="I74" s="36">
        <f t="shared" si="46"/>
        <v>0</v>
      </c>
      <c r="J74" s="36">
        <f t="shared" si="46"/>
        <v>0</v>
      </c>
      <c r="K74" s="36">
        <f t="shared" si="46"/>
        <v>0</v>
      </c>
      <c r="L74" s="36">
        <f t="shared" si="46"/>
        <v>0</v>
      </c>
      <c r="M74" s="36">
        <f t="shared" si="46"/>
        <v>0</v>
      </c>
      <c r="N74" s="36">
        <f t="shared" si="46"/>
        <v>0</v>
      </c>
      <c r="O74" s="36">
        <f t="shared" si="46"/>
        <v>0</v>
      </c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25">
      <c r="A75" s="7"/>
      <c r="B75" s="1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25">
      <c r="A76" s="41" t="s">
        <v>160</v>
      </c>
      <c r="B76" s="99"/>
      <c r="C76" s="43">
        <f t="shared" ref="C76:O76" si="47">C74+C60</f>
        <v>41000</v>
      </c>
      <c r="D76" s="43">
        <f t="shared" si="47"/>
        <v>27000</v>
      </c>
      <c r="E76" s="43">
        <f t="shared" si="47"/>
        <v>12000</v>
      </c>
      <c r="F76" s="43">
        <f t="shared" si="47"/>
        <v>0</v>
      </c>
      <c r="G76" s="43">
        <f t="shared" si="47"/>
        <v>0</v>
      </c>
      <c r="H76" s="43">
        <f t="shared" si="47"/>
        <v>0</v>
      </c>
      <c r="I76" s="43">
        <f t="shared" si="47"/>
        <v>0</v>
      </c>
      <c r="J76" s="43">
        <f t="shared" si="47"/>
        <v>0</v>
      </c>
      <c r="K76" s="43">
        <f t="shared" si="47"/>
        <v>0</v>
      </c>
      <c r="L76" s="43">
        <f t="shared" si="47"/>
        <v>0</v>
      </c>
      <c r="M76" s="43">
        <f t="shared" si="47"/>
        <v>0</v>
      </c>
      <c r="N76" s="43">
        <f t="shared" si="47"/>
        <v>0</v>
      </c>
      <c r="O76" s="43">
        <f t="shared" si="47"/>
        <v>0</v>
      </c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25">
      <c r="A77" s="10"/>
      <c r="B77" s="3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25">
      <c r="A78" s="10"/>
      <c r="B78" s="3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25">
      <c r="A79" s="10"/>
      <c r="B79" s="3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25">
      <c r="A80" s="10"/>
      <c r="B80" s="3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 x14ac:dyDescent="0.25">
      <c r="A81" s="10"/>
      <c r="B81" s="3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25">
      <c r="A82" s="10"/>
      <c r="B82" s="3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 x14ac:dyDescent="0.25">
      <c r="A83" s="10"/>
      <c r="B83" s="3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25">
      <c r="A84" s="10"/>
      <c r="B84" s="3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25">
      <c r="A85" s="10"/>
      <c r="B85" s="3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25">
      <c r="A86" s="10"/>
      <c r="B86" s="3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25">
      <c r="A87" s="10"/>
      <c r="B87" s="3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25">
      <c r="A88" s="10"/>
      <c r="B88" s="3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25">
      <c r="A89" s="10"/>
      <c r="B89" s="3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25">
      <c r="A90" s="10"/>
      <c r="B90" s="3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25">
      <c r="A91" s="10"/>
      <c r="B91" s="3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25">
      <c r="A92" s="10"/>
      <c r="B92" s="3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25">
      <c r="A93" s="10"/>
      <c r="B93" s="3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25">
      <c r="A94" s="10"/>
      <c r="B94" s="3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25">
      <c r="A95" s="10"/>
      <c r="B95" s="3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25">
      <c r="A96" s="10"/>
      <c r="B96" s="3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25">
      <c r="A97" s="10"/>
      <c r="B97" s="3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25">
      <c r="A98" s="10"/>
      <c r="B98" s="3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25">
      <c r="A99" s="10"/>
      <c r="B99" s="3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25">
      <c r="A100" s="10"/>
      <c r="B100" s="3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25">
      <c r="A101" s="10"/>
      <c r="B101" s="3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25">
      <c r="A102" s="10"/>
      <c r="B102" s="3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25">
      <c r="A103" s="10"/>
      <c r="B103" s="3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25">
      <c r="A104" s="10"/>
      <c r="B104" s="3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25">
      <c r="A105" s="10"/>
      <c r="B105" s="3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25">
      <c r="A106" s="10"/>
      <c r="B106" s="3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25">
      <c r="A107" s="10"/>
      <c r="B107" s="3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25">
      <c r="A108" s="10"/>
      <c r="B108" s="3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25">
      <c r="A109" s="10"/>
      <c r="B109" s="3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25">
      <c r="A110" s="10"/>
      <c r="B110" s="3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25">
      <c r="A111" s="10"/>
      <c r="B111" s="3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25">
      <c r="A112" s="10"/>
      <c r="B112" s="3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25">
      <c r="A113" s="10"/>
      <c r="B113" s="3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25">
      <c r="A114" s="10"/>
      <c r="B114" s="3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25">
      <c r="A115" s="10"/>
      <c r="B115" s="3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25">
      <c r="A116" s="10"/>
      <c r="B116" s="3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25">
      <c r="A117" s="10"/>
      <c r="B117" s="3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25">
      <c r="A118" s="10"/>
      <c r="B118" s="3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25">
      <c r="A119" s="10"/>
      <c r="B119" s="3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25">
      <c r="A120" s="10"/>
      <c r="B120" s="3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25">
      <c r="A121" s="10"/>
      <c r="B121" s="3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25">
      <c r="A122" s="10"/>
      <c r="B122" s="3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25">
      <c r="A123" s="10"/>
      <c r="B123" s="3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25">
      <c r="A124" s="10"/>
      <c r="B124" s="3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25">
      <c r="A125" s="10"/>
      <c r="B125" s="3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25">
      <c r="A126" s="10"/>
      <c r="B126" s="3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25">
      <c r="A127" s="10"/>
      <c r="B127" s="3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25">
      <c r="A128" s="10"/>
      <c r="B128" s="3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25">
      <c r="A129" s="10"/>
      <c r="B129" s="3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25">
      <c r="A130" s="10"/>
      <c r="B130" s="3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25">
      <c r="A131" s="10"/>
      <c r="B131" s="3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25">
      <c r="A132" s="10"/>
      <c r="B132" s="3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25">
      <c r="A133" s="10"/>
      <c r="B133" s="3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25">
      <c r="A134" s="10"/>
      <c r="B134" s="3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25">
      <c r="A135" s="10"/>
      <c r="B135" s="3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25">
      <c r="A136" s="10"/>
      <c r="B136" s="3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25">
      <c r="A137" s="10"/>
      <c r="B137" s="3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25">
      <c r="A138" s="10"/>
      <c r="B138" s="3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25">
      <c r="A139" s="10"/>
      <c r="B139" s="3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25">
      <c r="A140" s="10"/>
      <c r="B140" s="3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25">
      <c r="A141" s="10"/>
      <c r="B141" s="3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25">
      <c r="A142" s="10"/>
      <c r="B142" s="3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25">
      <c r="A143" s="10"/>
      <c r="B143" s="3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25">
      <c r="A144" s="10"/>
      <c r="B144" s="3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25">
      <c r="A145" s="10"/>
      <c r="B145" s="3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25">
      <c r="A146" s="10"/>
      <c r="B146" s="3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25">
      <c r="A147" s="10"/>
      <c r="B147" s="3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25">
      <c r="A148" s="10"/>
      <c r="B148" s="3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25">
      <c r="A149" s="10"/>
      <c r="B149" s="3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25">
      <c r="A150" s="10"/>
      <c r="B150" s="3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25">
      <c r="A151" s="10"/>
      <c r="B151" s="3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25">
      <c r="A152" s="10"/>
      <c r="B152" s="3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25">
      <c r="A153" s="10"/>
      <c r="B153" s="3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25">
      <c r="A154" s="10"/>
      <c r="B154" s="3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25">
      <c r="A155" s="10"/>
      <c r="B155" s="3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25">
      <c r="A156" s="10"/>
      <c r="B156" s="3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25">
      <c r="A157" s="10"/>
      <c r="B157" s="3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25">
      <c r="A158" s="10"/>
      <c r="B158" s="3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25">
      <c r="A159" s="10"/>
      <c r="B159" s="3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25">
      <c r="A160" s="10"/>
      <c r="B160" s="3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25">
      <c r="A161" s="10"/>
      <c r="B161" s="3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25">
      <c r="A162" s="10"/>
      <c r="B162" s="3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25">
      <c r="A163" s="10"/>
      <c r="B163" s="3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25">
      <c r="A164" s="10"/>
      <c r="B164" s="3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25">
      <c r="A165" s="10"/>
      <c r="B165" s="3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25">
      <c r="A166" s="10"/>
      <c r="B166" s="3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25">
      <c r="A167" s="10"/>
      <c r="B167" s="3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25">
      <c r="A168" s="10"/>
      <c r="B168" s="3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25">
      <c r="A169" s="10"/>
      <c r="B169" s="3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25">
      <c r="A170" s="10"/>
      <c r="B170" s="3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25">
      <c r="A171" s="10"/>
      <c r="B171" s="3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25">
      <c r="A172" s="10"/>
      <c r="B172" s="3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25">
      <c r="A173" s="10"/>
      <c r="B173" s="3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25">
      <c r="A174" s="10"/>
      <c r="B174" s="3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25">
      <c r="A175" s="10"/>
      <c r="B175" s="3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25">
      <c r="A176" s="10"/>
      <c r="B176" s="3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25">
      <c r="A177" s="10"/>
      <c r="B177" s="3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25">
      <c r="A178" s="10"/>
      <c r="B178" s="3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25">
      <c r="A179" s="10"/>
      <c r="B179" s="3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25">
      <c r="A180" s="10"/>
      <c r="B180" s="3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25">
      <c r="A181" s="10"/>
      <c r="B181" s="3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25">
      <c r="A182" s="10"/>
      <c r="B182" s="3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25">
      <c r="A183" s="10"/>
      <c r="B183" s="3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25">
      <c r="A184" s="10"/>
      <c r="B184" s="3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25">
      <c r="A185" s="10"/>
      <c r="B185" s="3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25">
      <c r="A186" s="10"/>
      <c r="B186" s="3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25">
      <c r="A187" s="10"/>
      <c r="B187" s="3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25">
      <c r="A188" s="10"/>
      <c r="B188" s="3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25">
      <c r="A189" s="10"/>
      <c r="B189" s="3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25">
      <c r="A190" s="10"/>
      <c r="B190" s="3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25">
      <c r="A191" s="10"/>
      <c r="B191" s="3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25">
      <c r="A192" s="10"/>
      <c r="B192" s="3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25">
      <c r="A193" s="10"/>
      <c r="B193" s="3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25">
      <c r="A194" s="10"/>
      <c r="B194" s="3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25">
      <c r="A195" s="10"/>
      <c r="B195" s="3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25">
      <c r="A196" s="10"/>
      <c r="B196" s="3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25">
      <c r="A197" s="10"/>
      <c r="B197" s="3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25">
      <c r="A198" s="10"/>
      <c r="B198" s="3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25">
      <c r="A199" s="10"/>
      <c r="B199" s="3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25">
      <c r="A200" s="10"/>
      <c r="B200" s="3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25">
      <c r="A201" s="10"/>
      <c r="B201" s="3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25">
      <c r="A202" s="10"/>
      <c r="B202" s="3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25">
      <c r="A203" s="10"/>
      <c r="B203" s="3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25">
      <c r="A204" s="10"/>
      <c r="B204" s="3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25">
      <c r="A205" s="10"/>
      <c r="B205" s="3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25">
      <c r="A206" s="10"/>
      <c r="B206" s="3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25">
      <c r="A207" s="10"/>
      <c r="B207" s="3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25">
      <c r="A208" s="10"/>
      <c r="B208" s="3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25">
      <c r="A209" s="10"/>
      <c r="B209" s="3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25">
      <c r="A210" s="10"/>
      <c r="B210" s="3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25">
      <c r="A211" s="10"/>
      <c r="B211" s="3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25">
      <c r="A212" s="10"/>
      <c r="B212" s="3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25">
      <c r="A213" s="10"/>
      <c r="B213" s="3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25">
      <c r="A214" s="10"/>
      <c r="B214" s="3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25">
      <c r="A215" s="10"/>
      <c r="B215" s="3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25">
      <c r="A216" s="10"/>
      <c r="B216" s="3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25">
      <c r="A217" s="10"/>
      <c r="B217" s="3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25">
      <c r="A218" s="10"/>
      <c r="B218" s="3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25">
      <c r="A219" s="10"/>
      <c r="B219" s="3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25">
      <c r="A220" s="10"/>
      <c r="B220" s="3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25">
      <c r="A221" s="10"/>
      <c r="B221" s="3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25">
      <c r="A222" s="10"/>
      <c r="B222" s="3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25">
      <c r="A223" s="10"/>
      <c r="B223" s="3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25">
      <c r="A224" s="10"/>
      <c r="B224" s="3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25">
      <c r="A225" s="10"/>
      <c r="B225" s="3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25">
      <c r="A226" s="10"/>
      <c r="B226" s="3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25">
      <c r="A227" s="10"/>
      <c r="B227" s="3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25">
      <c r="A228" s="10"/>
      <c r="B228" s="3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25">
      <c r="A229" s="10"/>
      <c r="B229" s="3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25">
      <c r="A230" s="10"/>
      <c r="B230" s="3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25">
      <c r="A231" s="10"/>
      <c r="B231" s="3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25">
      <c r="A232" s="10"/>
      <c r="B232" s="3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25">
      <c r="A233" s="10"/>
      <c r="B233" s="3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25">
      <c r="A234" s="10"/>
      <c r="B234" s="3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25">
      <c r="A235" s="10"/>
      <c r="B235" s="3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25">
      <c r="A236" s="10"/>
      <c r="B236" s="3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25">
      <c r="A237" s="10"/>
      <c r="B237" s="3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25">
      <c r="A238" s="10"/>
      <c r="B238" s="3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25">
      <c r="A239" s="10"/>
      <c r="B239" s="3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25">
      <c r="A240" s="10"/>
      <c r="B240" s="3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25">
      <c r="A241" s="10"/>
      <c r="B241" s="3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25">
      <c r="A242" s="10"/>
      <c r="B242" s="3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25">
      <c r="A243" s="10"/>
      <c r="B243" s="3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25">
      <c r="A244" s="10"/>
      <c r="B244" s="3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25">
      <c r="A245" s="10"/>
      <c r="B245" s="3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25">
      <c r="A246" s="10"/>
      <c r="B246" s="3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25">
      <c r="A247" s="10"/>
      <c r="B247" s="3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25">
      <c r="A248" s="10"/>
      <c r="B248" s="3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25">
      <c r="A249" s="10"/>
      <c r="B249" s="3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25">
      <c r="A250" s="10"/>
      <c r="B250" s="3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25">
      <c r="A251" s="10"/>
      <c r="B251" s="3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25">
      <c r="A252" s="10"/>
      <c r="B252" s="3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25">
      <c r="A253" s="10"/>
      <c r="B253" s="3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25">
      <c r="A254" s="10"/>
      <c r="B254" s="3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25">
      <c r="A255" s="10"/>
      <c r="B255" s="3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25">
      <c r="A256" s="10"/>
      <c r="B256" s="3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25">
      <c r="A257" s="10"/>
      <c r="B257" s="3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25">
      <c r="A258" s="10"/>
      <c r="B258" s="3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25">
      <c r="A259" s="10"/>
      <c r="B259" s="3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25">
      <c r="A260" s="10"/>
      <c r="B260" s="3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25">
      <c r="A261" s="10"/>
      <c r="B261" s="3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25">
      <c r="A262" s="10"/>
      <c r="B262" s="3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25">
      <c r="A263" s="10"/>
      <c r="B263" s="3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25">
      <c r="A264" s="10"/>
      <c r="B264" s="3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25">
      <c r="A265" s="10"/>
      <c r="B265" s="3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25">
      <c r="A266" s="10"/>
      <c r="B266" s="3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25">
      <c r="A267" s="10"/>
      <c r="B267" s="3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25">
      <c r="A268" s="10"/>
      <c r="B268" s="3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25">
      <c r="A269" s="10"/>
      <c r="B269" s="3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25">
      <c r="A270" s="10"/>
      <c r="B270" s="3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25">
      <c r="A271" s="10"/>
      <c r="B271" s="3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25">
      <c r="A272" s="10"/>
      <c r="B272" s="3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25">
      <c r="A273" s="10"/>
      <c r="B273" s="3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25">
      <c r="A274" s="10"/>
      <c r="B274" s="3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25">
      <c r="A275" s="10"/>
      <c r="B275" s="3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25">
      <c r="A276" s="10"/>
      <c r="B276" s="3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25">
      <c r="A277" s="10"/>
      <c r="B277" s="3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25">
      <c r="A278" s="10"/>
      <c r="B278" s="3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25">
      <c r="A279" s="10"/>
      <c r="B279" s="3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25">
      <c r="A280" s="10"/>
      <c r="B280" s="3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25">
      <c r="A281" s="10"/>
      <c r="B281" s="3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25">
      <c r="A282" s="10"/>
      <c r="B282" s="3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25">
      <c r="A283" s="10"/>
      <c r="B283" s="3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25">
      <c r="A284" s="10"/>
      <c r="B284" s="3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25">
      <c r="A285" s="10"/>
      <c r="B285" s="3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25">
      <c r="A286" s="10"/>
      <c r="B286" s="3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25">
      <c r="A287" s="10"/>
      <c r="B287" s="3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25">
      <c r="A288" s="10"/>
      <c r="B288" s="3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25">
      <c r="A289" s="10"/>
      <c r="B289" s="3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25">
      <c r="A290" s="10"/>
      <c r="B290" s="3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25">
      <c r="A291" s="10"/>
      <c r="B291" s="3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25">
      <c r="A292" s="10"/>
      <c r="B292" s="3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25">
      <c r="A293" s="10"/>
      <c r="B293" s="3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25">
      <c r="A294" s="10"/>
      <c r="B294" s="3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25">
      <c r="A295" s="10"/>
      <c r="B295" s="3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25">
      <c r="A296" s="10"/>
      <c r="B296" s="3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25">
      <c r="A297" s="10"/>
      <c r="B297" s="3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25">
      <c r="A298" s="10"/>
      <c r="B298" s="3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25">
      <c r="A299" s="10"/>
      <c r="B299" s="3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25">
      <c r="A300" s="10"/>
      <c r="B300" s="3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25">
      <c r="A301" s="10"/>
      <c r="B301" s="3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25">
      <c r="A302" s="10"/>
      <c r="B302" s="3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25">
      <c r="A303" s="10"/>
      <c r="B303" s="3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25">
      <c r="A304" s="10"/>
      <c r="B304" s="3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25">
      <c r="A305" s="10"/>
      <c r="B305" s="3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25">
      <c r="A306" s="10"/>
      <c r="B306" s="3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25">
      <c r="A307" s="10"/>
      <c r="B307" s="3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25">
      <c r="A308" s="10"/>
      <c r="B308" s="3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25">
      <c r="A309" s="10"/>
      <c r="B309" s="3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25">
      <c r="A310" s="10"/>
      <c r="B310" s="3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25">
      <c r="A311" s="10"/>
      <c r="B311" s="3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25">
      <c r="A312" s="10"/>
      <c r="B312" s="3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25">
      <c r="A313" s="10"/>
      <c r="B313" s="3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25">
      <c r="A314" s="10"/>
      <c r="B314" s="3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25">
      <c r="A315" s="10"/>
      <c r="B315" s="3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25">
      <c r="A316" s="10"/>
      <c r="B316" s="3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25">
      <c r="A317" s="10"/>
      <c r="B317" s="3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25">
      <c r="A318" s="10"/>
      <c r="B318" s="3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25">
      <c r="A319" s="10"/>
      <c r="B319" s="3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25">
      <c r="A320" s="10"/>
      <c r="B320" s="3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25">
      <c r="A321" s="10"/>
      <c r="B321" s="3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25">
      <c r="A322" s="10"/>
      <c r="B322" s="3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25">
      <c r="A323" s="10"/>
      <c r="B323" s="3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25">
      <c r="A324" s="10"/>
      <c r="B324" s="3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25">
      <c r="A325" s="10"/>
      <c r="B325" s="3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25">
      <c r="A326" s="10"/>
      <c r="B326" s="3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25">
      <c r="A327" s="10"/>
      <c r="B327" s="3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25">
      <c r="A328" s="10"/>
      <c r="B328" s="3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25">
      <c r="A329" s="10"/>
      <c r="B329" s="3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25">
      <c r="A330" s="10"/>
      <c r="B330" s="3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25">
      <c r="A331" s="10"/>
      <c r="B331" s="3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25">
      <c r="A332" s="10"/>
      <c r="B332" s="3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25">
      <c r="A333" s="10"/>
      <c r="B333" s="3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25">
      <c r="A334" s="10"/>
      <c r="B334" s="3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25">
      <c r="A335" s="10"/>
      <c r="B335" s="3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25">
      <c r="A336" s="10"/>
      <c r="B336" s="3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25">
      <c r="A337" s="10"/>
      <c r="B337" s="3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25">
      <c r="A338" s="10"/>
      <c r="B338" s="3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25">
      <c r="A339" s="10"/>
      <c r="B339" s="3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25">
      <c r="A340" s="10"/>
      <c r="B340" s="3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25">
      <c r="A341" s="10"/>
      <c r="B341" s="3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25">
      <c r="A342" s="10"/>
      <c r="B342" s="3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25">
      <c r="A343" s="10"/>
      <c r="B343" s="3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25">
      <c r="A344" s="10"/>
      <c r="B344" s="3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25">
      <c r="A345" s="10"/>
      <c r="B345" s="3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25">
      <c r="A346" s="10"/>
      <c r="B346" s="3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25">
      <c r="A347" s="10"/>
      <c r="B347" s="3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25">
      <c r="A348" s="10"/>
      <c r="B348" s="3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25">
      <c r="A349" s="10"/>
      <c r="B349" s="3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25">
      <c r="A350" s="10"/>
      <c r="B350" s="3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25">
      <c r="A351" s="10"/>
      <c r="B351" s="3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25">
      <c r="A352" s="10"/>
      <c r="B352" s="3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25">
      <c r="A353" s="10"/>
      <c r="B353" s="3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25">
      <c r="A354" s="10"/>
      <c r="B354" s="3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25">
      <c r="A355" s="10"/>
      <c r="B355" s="3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25">
      <c r="A356" s="10"/>
      <c r="B356" s="3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25">
      <c r="A357" s="10"/>
      <c r="B357" s="3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25">
      <c r="A358" s="10"/>
      <c r="B358" s="3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25">
      <c r="A359" s="10"/>
      <c r="B359" s="3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25">
      <c r="A360" s="10"/>
      <c r="B360" s="3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25">
      <c r="A361" s="10"/>
      <c r="B361" s="3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25">
      <c r="A362" s="10"/>
      <c r="B362" s="3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25">
      <c r="A363" s="10"/>
      <c r="B363" s="3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25">
      <c r="A364" s="10"/>
      <c r="B364" s="3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25">
      <c r="A365" s="10"/>
      <c r="B365" s="3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25">
      <c r="A366" s="10"/>
      <c r="B366" s="3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25">
      <c r="A367" s="10"/>
      <c r="B367" s="3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25">
      <c r="A368" s="10"/>
      <c r="B368" s="3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25">
      <c r="A369" s="10"/>
      <c r="B369" s="3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25">
      <c r="A370" s="10"/>
      <c r="B370" s="3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25">
      <c r="A371" s="10"/>
      <c r="B371" s="3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25">
      <c r="A372" s="10"/>
      <c r="B372" s="3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25">
      <c r="A373" s="10"/>
      <c r="B373" s="3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25">
      <c r="A374" s="10"/>
      <c r="B374" s="3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25">
      <c r="A375" s="10"/>
      <c r="B375" s="3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25">
      <c r="A376" s="10"/>
      <c r="B376" s="3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25">
      <c r="A377" s="10"/>
      <c r="B377" s="3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25">
      <c r="A378" s="10"/>
      <c r="B378" s="3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25">
      <c r="A379" s="10"/>
      <c r="B379" s="3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25">
      <c r="A380" s="10"/>
      <c r="B380" s="3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25">
      <c r="A381" s="10"/>
      <c r="B381" s="3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25">
      <c r="A382" s="10"/>
      <c r="B382" s="3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25">
      <c r="A383" s="10"/>
      <c r="B383" s="3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25">
      <c r="A384" s="10"/>
      <c r="B384" s="3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25">
      <c r="A385" s="10"/>
      <c r="B385" s="3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25">
      <c r="A386" s="10"/>
      <c r="B386" s="3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25">
      <c r="A387" s="10"/>
      <c r="B387" s="3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25">
      <c r="A388" s="10"/>
      <c r="B388" s="3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25">
      <c r="A389" s="10"/>
      <c r="B389" s="3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25">
      <c r="A390" s="10"/>
      <c r="B390" s="3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25">
      <c r="A391" s="10"/>
      <c r="B391" s="3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25">
      <c r="A392" s="10"/>
      <c r="B392" s="3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25">
      <c r="A393" s="10"/>
      <c r="B393" s="3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25">
      <c r="A394" s="10"/>
      <c r="B394" s="3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25">
      <c r="A395" s="10"/>
      <c r="B395" s="3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25">
      <c r="A396" s="10"/>
      <c r="B396" s="3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25">
      <c r="A397" s="10"/>
      <c r="B397" s="3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25">
      <c r="A398" s="10"/>
      <c r="B398" s="3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25">
      <c r="A399" s="10"/>
      <c r="B399" s="3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25">
      <c r="A400" s="10"/>
      <c r="B400" s="3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25">
      <c r="A401" s="10"/>
      <c r="B401" s="3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25">
      <c r="A402" s="10"/>
      <c r="B402" s="3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25">
      <c r="A403" s="10"/>
      <c r="B403" s="3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25">
      <c r="A404" s="10"/>
      <c r="B404" s="3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25">
      <c r="A405" s="10"/>
      <c r="B405" s="3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25">
      <c r="A406" s="10"/>
      <c r="B406" s="3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25">
      <c r="A407" s="10"/>
      <c r="B407" s="3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25">
      <c r="A408" s="10"/>
      <c r="B408" s="3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25">
      <c r="A409" s="10"/>
      <c r="B409" s="3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25">
      <c r="A410" s="10"/>
      <c r="B410" s="3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25">
      <c r="A411" s="10"/>
      <c r="B411" s="3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25">
      <c r="A412" s="10"/>
      <c r="B412" s="3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25">
      <c r="A413" s="10"/>
      <c r="B413" s="3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25">
      <c r="A414" s="10"/>
      <c r="B414" s="3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25">
      <c r="A415" s="10"/>
      <c r="B415" s="3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25">
      <c r="A416" s="10"/>
      <c r="B416" s="3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25">
      <c r="A417" s="10"/>
      <c r="B417" s="3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25">
      <c r="A418" s="10"/>
      <c r="B418" s="3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25">
      <c r="A419" s="10"/>
      <c r="B419" s="3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25">
      <c r="A420" s="10"/>
      <c r="B420" s="3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25">
      <c r="A421" s="10"/>
      <c r="B421" s="3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25">
      <c r="A422" s="10"/>
      <c r="B422" s="3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25">
      <c r="A423" s="10"/>
      <c r="B423" s="3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25">
      <c r="A424" s="10"/>
      <c r="B424" s="3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25">
      <c r="A425" s="10"/>
      <c r="B425" s="3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25">
      <c r="A426" s="10"/>
      <c r="B426" s="3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25">
      <c r="A427" s="10"/>
      <c r="B427" s="3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25">
      <c r="A428" s="10"/>
      <c r="B428" s="3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25">
      <c r="A429" s="10"/>
      <c r="B429" s="3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25">
      <c r="A430" s="10"/>
      <c r="B430" s="3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25">
      <c r="A431" s="10"/>
      <c r="B431" s="3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25">
      <c r="A432" s="10"/>
      <c r="B432" s="3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25">
      <c r="A433" s="10"/>
      <c r="B433" s="3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25">
      <c r="A434" s="10"/>
      <c r="B434" s="3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25">
      <c r="A435" s="10"/>
      <c r="B435" s="3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25">
      <c r="A436" s="10"/>
      <c r="B436" s="3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25">
      <c r="A437" s="10"/>
      <c r="B437" s="3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25">
      <c r="A438" s="10"/>
      <c r="B438" s="3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25">
      <c r="A439" s="10"/>
      <c r="B439" s="3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25">
      <c r="A440" s="10"/>
      <c r="B440" s="3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25">
      <c r="A441" s="10"/>
      <c r="B441" s="3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25">
      <c r="A442" s="10"/>
      <c r="B442" s="3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25">
      <c r="A443" s="10"/>
      <c r="B443" s="3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25">
      <c r="A444" s="10"/>
      <c r="B444" s="3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25">
      <c r="A445" s="10"/>
      <c r="B445" s="3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25">
      <c r="A446" s="10"/>
      <c r="B446" s="3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25">
      <c r="A447" s="10"/>
      <c r="B447" s="3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25">
      <c r="A448" s="10"/>
      <c r="B448" s="3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25">
      <c r="A449" s="10"/>
      <c r="B449" s="3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25">
      <c r="A450" s="10"/>
      <c r="B450" s="3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25">
      <c r="A451" s="10"/>
      <c r="B451" s="3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25">
      <c r="A452" s="10"/>
      <c r="B452" s="3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25">
      <c r="A453" s="10"/>
      <c r="B453" s="3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25">
      <c r="A454" s="10"/>
      <c r="B454" s="3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25">
      <c r="A455" s="10"/>
      <c r="B455" s="3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25">
      <c r="A456" s="10"/>
      <c r="B456" s="3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25">
      <c r="A457" s="10"/>
      <c r="B457" s="3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25">
      <c r="A458" s="10"/>
      <c r="B458" s="3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25">
      <c r="A459" s="10"/>
      <c r="B459" s="3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25">
      <c r="A460" s="10"/>
      <c r="B460" s="3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25">
      <c r="A461" s="10"/>
      <c r="B461" s="3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25">
      <c r="A462" s="10"/>
      <c r="B462" s="3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25">
      <c r="A463" s="10"/>
      <c r="B463" s="3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25">
      <c r="A464" s="10"/>
      <c r="B464" s="3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25">
      <c r="A465" s="10"/>
      <c r="B465" s="3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25">
      <c r="A466" s="10"/>
      <c r="B466" s="3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25">
      <c r="A467" s="10"/>
      <c r="B467" s="3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25">
      <c r="A468" s="10"/>
      <c r="B468" s="3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25">
      <c r="A469" s="10"/>
      <c r="B469" s="3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25">
      <c r="A470" s="10"/>
      <c r="B470" s="3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25">
      <c r="A471" s="10"/>
      <c r="B471" s="3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25">
      <c r="A472" s="10"/>
      <c r="B472" s="3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25">
      <c r="A473" s="10"/>
      <c r="B473" s="3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25">
      <c r="A474" s="10"/>
      <c r="B474" s="3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25">
      <c r="A475" s="10"/>
      <c r="B475" s="3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25">
      <c r="A476" s="10"/>
      <c r="B476" s="3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25">
      <c r="A477" s="10"/>
      <c r="B477" s="3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25">
      <c r="A478" s="10"/>
      <c r="B478" s="3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25">
      <c r="A479" s="10"/>
      <c r="B479" s="3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25">
      <c r="A480" s="10"/>
      <c r="B480" s="3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25">
      <c r="A481" s="10"/>
      <c r="B481" s="3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25">
      <c r="A482" s="10"/>
      <c r="B482" s="3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25">
      <c r="A483" s="10"/>
      <c r="B483" s="3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25">
      <c r="A484" s="10"/>
      <c r="B484" s="3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25">
      <c r="A485" s="10"/>
      <c r="B485" s="3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25">
      <c r="A486" s="10"/>
      <c r="B486" s="3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25">
      <c r="A487" s="10"/>
      <c r="B487" s="3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25">
      <c r="A488" s="10"/>
      <c r="B488" s="3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25">
      <c r="A489" s="10"/>
      <c r="B489" s="3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25">
      <c r="A490" s="10"/>
      <c r="B490" s="3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25">
      <c r="A491" s="10"/>
      <c r="B491" s="3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25">
      <c r="A492" s="10"/>
      <c r="B492" s="3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25">
      <c r="A493" s="10"/>
      <c r="B493" s="3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25">
      <c r="A494" s="10"/>
      <c r="B494" s="3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25">
      <c r="A495" s="10"/>
      <c r="B495" s="3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25">
      <c r="A496" s="10"/>
      <c r="B496" s="3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25">
      <c r="A497" s="10"/>
      <c r="B497" s="3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25">
      <c r="A498" s="10"/>
      <c r="B498" s="3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25">
      <c r="A499" s="10"/>
      <c r="B499" s="3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25">
      <c r="A500" s="10"/>
      <c r="B500" s="3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25">
      <c r="A501" s="10"/>
      <c r="B501" s="3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25">
      <c r="A502" s="10"/>
      <c r="B502" s="3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25">
      <c r="A503" s="10"/>
      <c r="B503" s="3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25">
      <c r="A504" s="10"/>
      <c r="B504" s="3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25">
      <c r="A505" s="10"/>
      <c r="B505" s="3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25">
      <c r="A506" s="10"/>
      <c r="B506" s="3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25">
      <c r="A507" s="10"/>
      <c r="B507" s="3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25">
      <c r="A508" s="10"/>
      <c r="B508" s="3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25">
      <c r="A509" s="10"/>
      <c r="B509" s="3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25">
      <c r="A510" s="10"/>
      <c r="B510" s="3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25">
      <c r="A511" s="10"/>
      <c r="B511" s="3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25">
      <c r="A512" s="10"/>
      <c r="B512" s="3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25">
      <c r="A513" s="10"/>
      <c r="B513" s="3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25">
      <c r="A514" s="10"/>
      <c r="B514" s="3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25">
      <c r="A515" s="10"/>
      <c r="B515" s="3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25">
      <c r="A516" s="10"/>
      <c r="B516" s="3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25">
      <c r="A517" s="10"/>
      <c r="B517" s="3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25">
      <c r="A518" s="10"/>
      <c r="B518" s="3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25">
      <c r="A519" s="10"/>
      <c r="B519" s="3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25">
      <c r="A520" s="10"/>
      <c r="B520" s="3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25">
      <c r="A521" s="10"/>
      <c r="B521" s="3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25">
      <c r="A522" s="10"/>
      <c r="B522" s="3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25">
      <c r="A523" s="10"/>
      <c r="B523" s="3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25">
      <c r="A524" s="10"/>
      <c r="B524" s="3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25">
      <c r="A525" s="10"/>
      <c r="B525" s="3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25">
      <c r="A526" s="10"/>
      <c r="B526" s="3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25">
      <c r="A527" s="10"/>
      <c r="B527" s="3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25">
      <c r="A528" s="10"/>
      <c r="B528" s="3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25">
      <c r="A529" s="10"/>
      <c r="B529" s="3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25">
      <c r="A530" s="10"/>
      <c r="B530" s="3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25">
      <c r="A531" s="10"/>
      <c r="B531" s="3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25">
      <c r="A532" s="10"/>
      <c r="B532" s="3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25">
      <c r="A533" s="10"/>
      <c r="B533" s="3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25">
      <c r="A534" s="10"/>
      <c r="B534" s="3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25">
      <c r="A535" s="10"/>
      <c r="B535" s="3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25">
      <c r="A536" s="10"/>
      <c r="B536" s="3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25">
      <c r="A537" s="10"/>
      <c r="B537" s="3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25">
      <c r="A538" s="10"/>
      <c r="B538" s="3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25">
      <c r="A539" s="10"/>
      <c r="B539" s="3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25">
      <c r="A540" s="10"/>
      <c r="B540" s="3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25">
      <c r="A541" s="10"/>
      <c r="B541" s="3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25">
      <c r="A542" s="10"/>
      <c r="B542" s="3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25">
      <c r="A543" s="10"/>
      <c r="B543" s="3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25">
      <c r="A544" s="10"/>
      <c r="B544" s="3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25">
      <c r="A545" s="10"/>
      <c r="B545" s="3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25">
      <c r="A546" s="10"/>
      <c r="B546" s="3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25">
      <c r="A547" s="10"/>
      <c r="B547" s="3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25">
      <c r="A548" s="10"/>
      <c r="B548" s="3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25">
      <c r="A549" s="10"/>
      <c r="B549" s="3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25">
      <c r="A550" s="10"/>
      <c r="B550" s="3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25">
      <c r="A551" s="10"/>
      <c r="B551" s="3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25">
      <c r="A552" s="10"/>
      <c r="B552" s="3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25">
      <c r="A553" s="10"/>
      <c r="B553" s="3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25">
      <c r="A554" s="10"/>
      <c r="B554" s="3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25">
      <c r="A555" s="10"/>
      <c r="B555" s="3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25">
      <c r="A556" s="10"/>
      <c r="B556" s="3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25">
      <c r="A557" s="10"/>
      <c r="B557" s="3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25">
      <c r="A558" s="10"/>
      <c r="B558" s="3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25">
      <c r="A559" s="10"/>
      <c r="B559" s="3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25">
      <c r="A560" s="10"/>
      <c r="B560" s="3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25">
      <c r="A561" s="10"/>
      <c r="B561" s="3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25">
      <c r="A562" s="10"/>
      <c r="B562" s="3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25">
      <c r="A563" s="10"/>
      <c r="B563" s="3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25">
      <c r="A564" s="10"/>
      <c r="B564" s="3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25">
      <c r="A565" s="10"/>
      <c r="B565" s="3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25">
      <c r="A566" s="10"/>
      <c r="B566" s="3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25">
      <c r="A567" s="10"/>
      <c r="B567" s="3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25">
      <c r="A568" s="10"/>
      <c r="B568" s="3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25">
      <c r="A569" s="10"/>
      <c r="B569" s="3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25">
      <c r="A570" s="10"/>
      <c r="B570" s="3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25">
      <c r="A571" s="10"/>
      <c r="B571" s="3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25">
      <c r="A572" s="10"/>
      <c r="B572" s="3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25">
      <c r="A573" s="10"/>
      <c r="B573" s="3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25">
      <c r="A574" s="10"/>
      <c r="B574" s="3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25">
      <c r="A575" s="10"/>
      <c r="B575" s="3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25">
      <c r="A576" s="10"/>
      <c r="B576" s="3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25">
      <c r="A577" s="10"/>
      <c r="B577" s="3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25">
      <c r="A578" s="10"/>
      <c r="B578" s="3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25">
      <c r="A579" s="10"/>
      <c r="B579" s="3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25">
      <c r="A580" s="10"/>
      <c r="B580" s="3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25">
      <c r="A581" s="10"/>
      <c r="B581" s="3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25">
      <c r="A582" s="10"/>
      <c r="B582" s="3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25">
      <c r="A583" s="10"/>
      <c r="B583" s="3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25">
      <c r="A584" s="10"/>
      <c r="B584" s="3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25">
      <c r="A585" s="10"/>
      <c r="B585" s="3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25">
      <c r="A586" s="10"/>
      <c r="B586" s="3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25">
      <c r="A587" s="10"/>
      <c r="B587" s="3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25">
      <c r="A588" s="10"/>
      <c r="B588" s="3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25">
      <c r="A589" s="10"/>
      <c r="B589" s="3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25">
      <c r="A590" s="10"/>
      <c r="B590" s="3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25">
      <c r="A591" s="10"/>
      <c r="B591" s="3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25">
      <c r="A592" s="10"/>
      <c r="B592" s="3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25">
      <c r="A593" s="10"/>
      <c r="B593" s="3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25">
      <c r="A594" s="10"/>
      <c r="B594" s="3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25">
      <c r="A595" s="10"/>
      <c r="B595" s="3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25">
      <c r="A596" s="10"/>
      <c r="B596" s="3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25">
      <c r="A597" s="10"/>
      <c r="B597" s="3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25">
      <c r="A598" s="10"/>
      <c r="B598" s="3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25">
      <c r="A599" s="10"/>
      <c r="B599" s="3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25">
      <c r="A600" s="10"/>
      <c r="B600" s="3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25">
      <c r="A601" s="10"/>
      <c r="B601" s="3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25">
      <c r="A602" s="10"/>
      <c r="B602" s="3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25">
      <c r="A603" s="10"/>
      <c r="B603" s="3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25">
      <c r="A604" s="10"/>
      <c r="B604" s="3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25">
      <c r="A605" s="10"/>
      <c r="B605" s="3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25">
      <c r="A606" s="10"/>
      <c r="B606" s="3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25">
      <c r="A607" s="10"/>
      <c r="B607" s="3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25">
      <c r="A608" s="10"/>
      <c r="B608" s="3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25">
      <c r="A609" s="10"/>
      <c r="B609" s="3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25">
      <c r="A610" s="10"/>
      <c r="B610" s="3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25">
      <c r="A611" s="10"/>
      <c r="B611" s="3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25">
      <c r="A612" s="10"/>
      <c r="B612" s="3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25">
      <c r="A613" s="10"/>
      <c r="B613" s="3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25">
      <c r="A614" s="10"/>
      <c r="B614" s="3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25">
      <c r="A615" s="10"/>
      <c r="B615" s="3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25">
      <c r="A616" s="10"/>
      <c r="B616" s="3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25">
      <c r="A617" s="10"/>
      <c r="B617" s="3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25">
      <c r="A618" s="10"/>
      <c r="B618" s="3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25">
      <c r="A619" s="10"/>
      <c r="B619" s="3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25">
      <c r="A620" s="10"/>
      <c r="B620" s="3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25">
      <c r="A621" s="10"/>
      <c r="B621" s="3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25">
      <c r="A622" s="10"/>
      <c r="B622" s="3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25">
      <c r="A623" s="10"/>
      <c r="B623" s="3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25">
      <c r="A624" s="10"/>
      <c r="B624" s="3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25">
      <c r="A625" s="10"/>
      <c r="B625" s="3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25">
      <c r="A626" s="10"/>
      <c r="B626" s="3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25">
      <c r="A627" s="10"/>
      <c r="B627" s="3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25">
      <c r="A628" s="10"/>
      <c r="B628" s="3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25">
      <c r="A629" s="10"/>
      <c r="B629" s="3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25">
      <c r="A630" s="10"/>
      <c r="B630" s="3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25">
      <c r="A631" s="10"/>
      <c r="B631" s="3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25">
      <c r="A632" s="10"/>
      <c r="B632" s="3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25">
      <c r="A633" s="10"/>
      <c r="B633" s="3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25">
      <c r="A634" s="10"/>
      <c r="B634" s="3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25">
      <c r="A635" s="10"/>
      <c r="B635" s="3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25">
      <c r="A636" s="10"/>
      <c r="B636" s="3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25">
      <c r="A637" s="10"/>
      <c r="B637" s="3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25">
      <c r="A638" s="10"/>
      <c r="B638" s="3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25">
      <c r="A639" s="10"/>
      <c r="B639" s="3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25">
      <c r="A640" s="10"/>
      <c r="B640" s="3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25">
      <c r="A641" s="10"/>
      <c r="B641" s="3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25">
      <c r="A642" s="10"/>
      <c r="B642" s="3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25">
      <c r="A643" s="10"/>
      <c r="B643" s="3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25">
      <c r="A644" s="10"/>
      <c r="B644" s="3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25">
      <c r="A645" s="10"/>
      <c r="B645" s="3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25">
      <c r="A646" s="10"/>
      <c r="B646" s="3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25">
      <c r="A647" s="10"/>
      <c r="B647" s="3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25">
      <c r="A648" s="10"/>
      <c r="B648" s="3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25">
      <c r="A649" s="10"/>
      <c r="B649" s="3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25">
      <c r="A650" s="10"/>
      <c r="B650" s="3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25">
      <c r="A651" s="10"/>
      <c r="B651" s="3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25">
      <c r="A652" s="10"/>
      <c r="B652" s="3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25">
      <c r="A653" s="10"/>
      <c r="B653" s="3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25">
      <c r="A654" s="10"/>
      <c r="B654" s="3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25">
      <c r="A655" s="10"/>
      <c r="B655" s="3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25">
      <c r="A656" s="10"/>
      <c r="B656" s="3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25">
      <c r="A657" s="10"/>
      <c r="B657" s="3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25">
      <c r="A658" s="10"/>
      <c r="B658" s="3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25">
      <c r="A659" s="10"/>
      <c r="B659" s="3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25">
      <c r="A660" s="10"/>
      <c r="B660" s="3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25">
      <c r="A661" s="10"/>
      <c r="B661" s="3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25">
      <c r="A662" s="10"/>
      <c r="B662" s="3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25">
      <c r="A663" s="10"/>
      <c r="B663" s="3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25">
      <c r="A664" s="10"/>
      <c r="B664" s="3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25">
      <c r="A665" s="10"/>
      <c r="B665" s="3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25">
      <c r="A666" s="10"/>
      <c r="B666" s="3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25">
      <c r="A667" s="10"/>
      <c r="B667" s="3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25">
      <c r="A668" s="10"/>
      <c r="B668" s="3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25">
      <c r="A669" s="10"/>
      <c r="B669" s="3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25">
      <c r="A670" s="10"/>
      <c r="B670" s="3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25">
      <c r="A671" s="10"/>
      <c r="B671" s="3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25">
      <c r="A672" s="10"/>
      <c r="B672" s="3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25">
      <c r="A673" s="10"/>
      <c r="B673" s="3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25">
      <c r="A674" s="10"/>
      <c r="B674" s="3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25">
      <c r="A675" s="10"/>
      <c r="B675" s="3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25">
      <c r="A676" s="10"/>
      <c r="B676" s="3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25">
      <c r="A677" s="10"/>
      <c r="B677" s="3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25">
      <c r="A678" s="10"/>
      <c r="B678" s="3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25">
      <c r="A679" s="10"/>
      <c r="B679" s="3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25">
      <c r="A680" s="10"/>
      <c r="B680" s="3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25">
      <c r="A681" s="10"/>
      <c r="B681" s="3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25">
      <c r="A682" s="10"/>
      <c r="B682" s="3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25">
      <c r="A683" s="10"/>
      <c r="B683" s="3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25">
      <c r="A684" s="10"/>
      <c r="B684" s="3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25">
      <c r="A685" s="10"/>
      <c r="B685" s="3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25">
      <c r="A686" s="10"/>
      <c r="B686" s="3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25">
      <c r="A687" s="10"/>
      <c r="B687" s="3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25">
      <c r="A688" s="10"/>
      <c r="B688" s="3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25">
      <c r="A689" s="10"/>
      <c r="B689" s="3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25">
      <c r="A690" s="10"/>
      <c r="B690" s="3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25">
      <c r="A691" s="10"/>
      <c r="B691" s="3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25">
      <c r="A692" s="10"/>
      <c r="B692" s="3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25">
      <c r="A693" s="10"/>
      <c r="B693" s="3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25">
      <c r="A694" s="10"/>
      <c r="B694" s="3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25">
      <c r="A695" s="10"/>
      <c r="B695" s="3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25">
      <c r="A696" s="10"/>
      <c r="B696" s="3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25">
      <c r="A697" s="10"/>
      <c r="B697" s="3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25">
      <c r="A698" s="10"/>
      <c r="B698" s="3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25">
      <c r="A699" s="10"/>
      <c r="B699" s="3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25">
      <c r="A700" s="10"/>
      <c r="B700" s="3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25">
      <c r="A701" s="10"/>
      <c r="B701" s="3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25">
      <c r="A702" s="10"/>
      <c r="B702" s="3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25">
      <c r="A703" s="10"/>
      <c r="B703" s="3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25">
      <c r="A704" s="10"/>
      <c r="B704" s="3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25">
      <c r="A705" s="10"/>
      <c r="B705" s="3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25">
      <c r="A706" s="10"/>
      <c r="B706" s="3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25">
      <c r="A707" s="10"/>
      <c r="B707" s="3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25">
      <c r="A708" s="10"/>
      <c r="B708" s="3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25">
      <c r="A709" s="10"/>
      <c r="B709" s="3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25">
      <c r="A710" s="10"/>
      <c r="B710" s="3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25">
      <c r="A711" s="10"/>
      <c r="B711" s="3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25">
      <c r="A712" s="10"/>
      <c r="B712" s="3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25">
      <c r="A713" s="10"/>
      <c r="B713" s="3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25">
      <c r="A714" s="10"/>
      <c r="B714" s="3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25">
      <c r="A715" s="10"/>
      <c r="B715" s="3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25">
      <c r="A716" s="10"/>
      <c r="B716" s="3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25">
      <c r="A717" s="10"/>
      <c r="B717" s="3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25">
      <c r="A718" s="10"/>
      <c r="B718" s="3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25">
      <c r="A719" s="10"/>
      <c r="B719" s="3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25">
      <c r="A720" s="10"/>
      <c r="B720" s="3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25">
      <c r="A721" s="10"/>
      <c r="B721" s="3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25">
      <c r="A722" s="10"/>
      <c r="B722" s="3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25">
      <c r="A723" s="10"/>
      <c r="B723" s="3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25">
      <c r="A724" s="10"/>
      <c r="B724" s="3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25">
      <c r="A725" s="10"/>
      <c r="B725" s="3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25">
      <c r="A726" s="10"/>
      <c r="B726" s="3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25">
      <c r="A727" s="10"/>
      <c r="B727" s="3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25">
      <c r="A728" s="10"/>
      <c r="B728" s="3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25">
      <c r="A729" s="10"/>
      <c r="B729" s="3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25">
      <c r="A730" s="10"/>
      <c r="B730" s="3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25">
      <c r="A731" s="10"/>
      <c r="B731" s="3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25">
      <c r="A732" s="10"/>
      <c r="B732" s="3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25">
      <c r="A733" s="10"/>
      <c r="B733" s="3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25">
      <c r="A734" s="10"/>
      <c r="B734" s="3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25">
      <c r="A735" s="10"/>
      <c r="B735" s="3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25">
      <c r="A736" s="10"/>
      <c r="B736" s="3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25">
      <c r="A737" s="10"/>
      <c r="B737" s="3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25">
      <c r="A738" s="10"/>
      <c r="B738" s="3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25">
      <c r="A739" s="10"/>
      <c r="B739" s="3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25">
      <c r="A740" s="10"/>
      <c r="B740" s="3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25">
      <c r="A741" s="10"/>
      <c r="B741" s="3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25">
      <c r="A742" s="10"/>
      <c r="B742" s="3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25">
      <c r="A743" s="10"/>
      <c r="B743" s="3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25">
      <c r="A744" s="10"/>
      <c r="B744" s="3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25">
      <c r="A745" s="10"/>
      <c r="B745" s="3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25">
      <c r="A746" s="10"/>
      <c r="B746" s="3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25">
      <c r="A747" s="10"/>
      <c r="B747" s="3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25">
      <c r="A748" s="10"/>
      <c r="B748" s="3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25">
      <c r="A749" s="10"/>
      <c r="B749" s="3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25">
      <c r="A750" s="10"/>
      <c r="B750" s="3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25">
      <c r="A751" s="10"/>
      <c r="B751" s="3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25">
      <c r="A752" s="10"/>
      <c r="B752" s="3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25">
      <c r="A753" s="10"/>
      <c r="B753" s="3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25">
      <c r="A754" s="10"/>
      <c r="B754" s="3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25">
      <c r="A755" s="10"/>
      <c r="B755" s="3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25">
      <c r="A756" s="10"/>
      <c r="B756" s="3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25">
      <c r="A757" s="10"/>
      <c r="B757" s="3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25">
      <c r="A758" s="10"/>
      <c r="B758" s="3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25">
      <c r="A759" s="10"/>
      <c r="B759" s="3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25">
      <c r="A760" s="10"/>
      <c r="B760" s="3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25">
      <c r="A761" s="10"/>
      <c r="B761" s="3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25">
      <c r="A762" s="10"/>
      <c r="B762" s="3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25">
      <c r="A763" s="10"/>
      <c r="B763" s="3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25">
      <c r="A764" s="10"/>
      <c r="B764" s="3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25">
      <c r="A765" s="10"/>
      <c r="B765" s="3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25">
      <c r="A766" s="10"/>
      <c r="B766" s="3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25">
      <c r="A767" s="10"/>
      <c r="B767" s="3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25">
      <c r="A768" s="10"/>
      <c r="B768" s="3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25">
      <c r="A769" s="10"/>
      <c r="B769" s="3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25">
      <c r="A770" s="10"/>
      <c r="B770" s="3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25">
      <c r="A771" s="10"/>
      <c r="B771" s="3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25">
      <c r="A772" s="10"/>
      <c r="B772" s="3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25">
      <c r="A773" s="10"/>
      <c r="B773" s="3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25">
      <c r="A774" s="10"/>
      <c r="B774" s="3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25">
      <c r="A775" s="10"/>
      <c r="B775" s="3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25">
      <c r="A776" s="10"/>
      <c r="B776" s="3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25">
      <c r="A777" s="10"/>
      <c r="B777" s="3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25">
      <c r="A778" s="10"/>
      <c r="B778" s="3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25">
      <c r="A779" s="10"/>
      <c r="B779" s="3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25">
      <c r="A780" s="10"/>
      <c r="B780" s="3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25">
      <c r="A781" s="10"/>
      <c r="B781" s="3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25">
      <c r="A782" s="10"/>
      <c r="B782" s="3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25">
      <c r="A783" s="10"/>
      <c r="B783" s="3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25">
      <c r="A784" s="10"/>
      <c r="B784" s="3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25">
      <c r="A785" s="10"/>
      <c r="B785" s="3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25">
      <c r="A786" s="10"/>
      <c r="B786" s="3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25">
      <c r="A787" s="10"/>
      <c r="B787" s="3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25">
      <c r="A788" s="10"/>
      <c r="B788" s="3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25">
      <c r="A789" s="10"/>
      <c r="B789" s="3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25">
      <c r="A790" s="10"/>
      <c r="B790" s="3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25">
      <c r="A791" s="10"/>
      <c r="B791" s="3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25">
      <c r="A792" s="10"/>
      <c r="B792" s="3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25">
      <c r="A793" s="10"/>
      <c r="B793" s="3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25">
      <c r="A794" s="10"/>
      <c r="B794" s="3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25">
      <c r="A795" s="10"/>
      <c r="B795" s="3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25">
      <c r="A796" s="10"/>
      <c r="B796" s="3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25">
      <c r="A797" s="10"/>
      <c r="B797" s="3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25">
      <c r="A798" s="10"/>
      <c r="B798" s="3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25">
      <c r="A799" s="10"/>
      <c r="B799" s="3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25">
      <c r="A800" s="10"/>
      <c r="B800" s="3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25">
      <c r="A801" s="10"/>
      <c r="B801" s="3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25">
      <c r="A802" s="10"/>
      <c r="B802" s="3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25">
      <c r="A803" s="10"/>
      <c r="B803" s="3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25">
      <c r="A804" s="10"/>
      <c r="B804" s="3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25">
      <c r="A805" s="10"/>
      <c r="B805" s="3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25">
      <c r="A806" s="10"/>
      <c r="B806" s="3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25">
      <c r="A807" s="10"/>
      <c r="B807" s="3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25">
      <c r="A808" s="10"/>
      <c r="B808" s="3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25">
      <c r="A809" s="10"/>
      <c r="B809" s="3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25">
      <c r="A810" s="10"/>
      <c r="B810" s="3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25">
      <c r="A811" s="10"/>
      <c r="B811" s="3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25">
      <c r="A812" s="10"/>
      <c r="B812" s="3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25">
      <c r="A813" s="10"/>
      <c r="B813" s="3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25">
      <c r="A814" s="10"/>
      <c r="B814" s="3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25">
      <c r="A815" s="10"/>
      <c r="B815" s="3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25">
      <c r="A816" s="10"/>
      <c r="B816" s="3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25">
      <c r="A817" s="10"/>
      <c r="B817" s="3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25">
      <c r="A818" s="10"/>
      <c r="B818" s="3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25">
      <c r="A819" s="10"/>
      <c r="B819" s="3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25">
      <c r="A820" s="10"/>
      <c r="B820" s="3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25">
      <c r="A821" s="10"/>
      <c r="B821" s="3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25">
      <c r="A822" s="10"/>
      <c r="B822" s="3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25">
      <c r="A823" s="10"/>
      <c r="B823" s="3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25">
      <c r="A824" s="10"/>
      <c r="B824" s="3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25">
      <c r="A825" s="10"/>
      <c r="B825" s="3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25">
      <c r="A826" s="10"/>
      <c r="B826" s="3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25">
      <c r="A827" s="10"/>
      <c r="B827" s="3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25">
      <c r="A828" s="10"/>
      <c r="B828" s="3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25">
      <c r="A829" s="10"/>
      <c r="B829" s="3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25">
      <c r="A830" s="10"/>
      <c r="B830" s="3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25">
      <c r="A831" s="10"/>
      <c r="B831" s="3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25">
      <c r="A832" s="10"/>
      <c r="B832" s="3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25">
      <c r="A833" s="10"/>
      <c r="B833" s="3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25">
      <c r="A834" s="10"/>
      <c r="B834" s="3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25">
      <c r="A835" s="10"/>
      <c r="B835" s="3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25">
      <c r="A836" s="10"/>
      <c r="B836" s="3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25">
      <c r="A837" s="10"/>
      <c r="B837" s="3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25">
      <c r="A838" s="10"/>
      <c r="B838" s="3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25">
      <c r="A839" s="10"/>
      <c r="B839" s="3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25">
      <c r="A840" s="10"/>
      <c r="B840" s="3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25">
      <c r="A841" s="10"/>
      <c r="B841" s="3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25">
      <c r="A842" s="10"/>
      <c r="B842" s="3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25">
      <c r="A843" s="10"/>
      <c r="B843" s="3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25">
      <c r="A844" s="10"/>
      <c r="B844" s="3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25">
      <c r="A845" s="10"/>
      <c r="B845" s="3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25">
      <c r="A846" s="10"/>
      <c r="B846" s="3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25">
      <c r="A847" s="10"/>
      <c r="B847" s="3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25">
      <c r="A848" s="10"/>
      <c r="B848" s="3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25">
      <c r="A849" s="10"/>
      <c r="B849" s="3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25">
      <c r="A850" s="10"/>
      <c r="B850" s="3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25">
      <c r="A851" s="10"/>
      <c r="B851" s="3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25">
      <c r="A852" s="10"/>
      <c r="B852" s="3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25">
      <c r="A853" s="10"/>
      <c r="B853" s="3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25">
      <c r="A854" s="10"/>
      <c r="B854" s="3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25">
      <c r="A855" s="10"/>
      <c r="B855" s="3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25">
      <c r="A856" s="10"/>
      <c r="B856" s="3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25">
      <c r="A857" s="10"/>
      <c r="B857" s="3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25">
      <c r="A858" s="10"/>
      <c r="B858" s="3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25">
      <c r="A859" s="10"/>
      <c r="B859" s="3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25">
      <c r="A860" s="10"/>
      <c r="B860" s="3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25">
      <c r="A861" s="10"/>
      <c r="B861" s="3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25">
      <c r="A862" s="10"/>
      <c r="B862" s="3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25">
      <c r="A863" s="10"/>
      <c r="B863" s="3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25">
      <c r="A864" s="10"/>
      <c r="B864" s="3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25">
      <c r="A865" s="10"/>
      <c r="B865" s="3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25">
      <c r="A866" s="10"/>
      <c r="B866" s="3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25">
      <c r="A867" s="10"/>
      <c r="B867" s="3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25">
      <c r="A868" s="10"/>
      <c r="B868" s="3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25">
      <c r="A869" s="10"/>
      <c r="B869" s="3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25">
      <c r="A870" s="10"/>
      <c r="B870" s="3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25">
      <c r="A871" s="10"/>
      <c r="B871" s="3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25">
      <c r="A872" s="10"/>
      <c r="B872" s="3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25">
      <c r="A873" s="10"/>
      <c r="B873" s="3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25">
      <c r="A874" s="10"/>
      <c r="B874" s="3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25">
      <c r="A875" s="10"/>
      <c r="B875" s="3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25">
      <c r="A876" s="10"/>
      <c r="B876" s="3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25">
      <c r="A877" s="10"/>
      <c r="B877" s="3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25">
      <c r="A878" s="10"/>
      <c r="B878" s="3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25">
      <c r="A879" s="10"/>
      <c r="B879" s="3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25">
      <c r="A880" s="10"/>
      <c r="B880" s="3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25">
      <c r="A881" s="10"/>
      <c r="B881" s="3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25">
      <c r="A882" s="10"/>
      <c r="B882" s="3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25">
      <c r="A883" s="10"/>
      <c r="B883" s="3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25">
      <c r="A884" s="10"/>
      <c r="B884" s="3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25">
      <c r="A885" s="10"/>
      <c r="B885" s="3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25">
      <c r="A886" s="10"/>
      <c r="B886" s="3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25">
      <c r="A887" s="10"/>
      <c r="B887" s="3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25">
      <c r="A888" s="10"/>
      <c r="B888" s="3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25">
      <c r="A889" s="10"/>
      <c r="B889" s="3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25">
      <c r="A890" s="10"/>
      <c r="B890" s="3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25">
      <c r="A891" s="10"/>
      <c r="B891" s="3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25">
      <c r="A892" s="10"/>
      <c r="B892" s="3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25">
      <c r="A893" s="10"/>
      <c r="B893" s="3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25">
      <c r="A894" s="10"/>
      <c r="B894" s="3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25">
      <c r="A895" s="10"/>
      <c r="B895" s="3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25">
      <c r="A896" s="10"/>
      <c r="B896" s="3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25">
      <c r="A897" s="10"/>
      <c r="B897" s="3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25">
      <c r="A898" s="10"/>
      <c r="B898" s="3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25">
      <c r="A899" s="10"/>
      <c r="B899" s="3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25">
      <c r="A900" s="10"/>
      <c r="B900" s="3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25">
      <c r="A901" s="10"/>
      <c r="B901" s="3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25">
      <c r="A902" s="10"/>
      <c r="B902" s="3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25">
      <c r="A903" s="10"/>
      <c r="B903" s="3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25">
      <c r="A904" s="10"/>
      <c r="B904" s="3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25">
      <c r="A905" s="10"/>
      <c r="B905" s="3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25">
      <c r="A906" s="10"/>
      <c r="B906" s="3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25">
      <c r="A907" s="10"/>
      <c r="B907" s="3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25">
      <c r="A908" s="10"/>
      <c r="B908" s="3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25">
      <c r="A909" s="10"/>
      <c r="B909" s="3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25">
      <c r="A910" s="10"/>
      <c r="B910" s="3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25">
      <c r="A911" s="10"/>
      <c r="B911" s="3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25">
      <c r="A912" s="10"/>
      <c r="B912" s="3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25">
      <c r="A913" s="10"/>
      <c r="B913" s="3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25">
      <c r="A914" s="10"/>
      <c r="B914" s="3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25">
      <c r="A915" s="10"/>
      <c r="B915" s="3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25">
      <c r="A916" s="10"/>
      <c r="B916" s="3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25">
      <c r="A917" s="10"/>
      <c r="B917" s="3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25">
      <c r="A918" s="10"/>
      <c r="B918" s="3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25">
      <c r="A919" s="10"/>
      <c r="B919" s="3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25">
      <c r="A920" s="10"/>
      <c r="B920" s="3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25">
      <c r="A921" s="10"/>
      <c r="B921" s="3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25">
      <c r="A922" s="10"/>
      <c r="B922" s="3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25">
      <c r="A923" s="10"/>
      <c r="B923" s="3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25">
      <c r="A924" s="10"/>
      <c r="B924" s="3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25">
      <c r="A925" s="10"/>
      <c r="B925" s="3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25">
      <c r="A926" s="10"/>
      <c r="B926" s="3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25">
      <c r="A927" s="10"/>
      <c r="B927" s="3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25">
      <c r="A928" s="10"/>
      <c r="B928" s="3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25">
      <c r="A929" s="10"/>
      <c r="B929" s="3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25">
      <c r="A930" s="10"/>
      <c r="B930" s="3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25">
      <c r="A931" s="10"/>
      <c r="B931" s="3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25">
      <c r="A932" s="10"/>
      <c r="B932" s="3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25">
      <c r="A933" s="10"/>
      <c r="B933" s="3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25">
      <c r="A934" s="10"/>
      <c r="B934" s="3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25">
      <c r="A935" s="10"/>
      <c r="B935" s="3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25">
      <c r="A936" s="10"/>
      <c r="B936" s="3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25">
      <c r="A937" s="10"/>
      <c r="B937" s="3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25">
      <c r="A938" s="10"/>
      <c r="B938" s="3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25">
      <c r="A939" s="10"/>
      <c r="B939" s="3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25">
      <c r="A940" s="10"/>
      <c r="B940" s="3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25">
      <c r="A941" s="10"/>
      <c r="B941" s="3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25">
      <c r="A942" s="10"/>
      <c r="B942" s="3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25">
      <c r="A943" s="10"/>
      <c r="B943" s="3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25">
      <c r="A944" s="10"/>
      <c r="B944" s="3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25">
      <c r="A945" s="10"/>
      <c r="B945" s="3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25">
      <c r="A946" s="10"/>
      <c r="B946" s="3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25">
      <c r="A947" s="10"/>
      <c r="B947" s="3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25">
      <c r="A948" s="10"/>
      <c r="B948" s="3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25">
      <c r="A949" s="10"/>
      <c r="B949" s="3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25">
      <c r="A950" s="10"/>
      <c r="B950" s="3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25">
      <c r="A951" s="10"/>
      <c r="B951" s="3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25">
      <c r="A952" s="10"/>
      <c r="B952" s="3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25">
      <c r="A953" s="10"/>
      <c r="B953" s="3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25">
      <c r="A954" s="10"/>
      <c r="B954" s="3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25">
      <c r="A955" s="10"/>
      <c r="B955" s="3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25">
      <c r="A956" s="10"/>
      <c r="B956" s="3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25">
      <c r="A957" s="10"/>
      <c r="B957" s="3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25">
      <c r="A958" s="10"/>
      <c r="B958" s="3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25">
      <c r="A959" s="10"/>
      <c r="B959" s="3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25">
      <c r="A960" s="10"/>
      <c r="B960" s="3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25">
      <c r="A961" s="10"/>
      <c r="B961" s="3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25">
      <c r="A962" s="10"/>
      <c r="B962" s="3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25">
      <c r="A963" s="10"/>
      <c r="B963" s="3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25">
      <c r="A964" s="10"/>
      <c r="B964" s="3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25">
      <c r="A965" s="10"/>
      <c r="B965" s="3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25">
      <c r="A966" s="10"/>
      <c r="B966" s="3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25">
      <c r="A967" s="10"/>
      <c r="B967" s="3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25">
      <c r="A968" s="10"/>
      <c r="B968" s="3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25">
      <c r="A969" s="10"/>
      <c r="B969" s="3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25">
      <c r="A970" s="10"/>
      <c r="B970" s="3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25">
      <c r="A971" s="10"/>
      <c r="B971" s="3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25">
      <c r="A972" s="10"/>
      <c r="B972" s="3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25">
      <c r="A973" s="10"/>
      <c r="B973" s="3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25">
      <c r="A974" s="10"/>
      <c r="B974" s="3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25">
      <c r="A975" s="10"/>
      <c r="B975" s="3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25">
      <c r="A976" s="10"/>
      <c r="B976" s="3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25">
      <c r="A977" s="10"/>
      <c r="B977" s="3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25">
      <c r="A978" s="10"/>
      <c r="B978" s="3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25">
      <c r="A979" s="10"/>
      <c r="B979" s="3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25">
      <c r="A980" s="10"/>
      <c r="B980" s="3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25">
      <c r="A981" s="10"/>
      <c r="B981" s="3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25">
      <c r="A982" s="10"/>
      <c r="B982" s="3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25">
      <c r="A983" s="10"/>
      <c r="B983" s="3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25">
      <c r="A984" s="10"/>
      <c r="B984" s="3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25">
      <c r="A985" s="10"/>
      <c r="B985" s="3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25">
      <c r="A986" s="10"/>
      <c r="B986" s="3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25">
      <c r="A987" s="10"/>
      <c r="B987" s="3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25">
      <c r="A988" s="10"/>
      <c r="B988" s="3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25">
      <c r="A989" s="10"/>
      <c r="B989" s="3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25">
      <c r="A990" s="10"/>
      <c r="B990" s="3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25">
      <c r="A991" s="10"/>
      <c r="B991" s="3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25">
      <c r="A992" s="10"/>
      <c r="B992" s="3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25">
      <c r="A993" s="10"/>
      <c r="B993" s="3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25">
      <c r="A994" s="10"/>
      <c r="B994" s="3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</sheetData>
  <mergeCells count="7">
    <mergeCell ref="A32:B32"/>
    <mergeCell ref="A53:O53"/>
    <mergeCell ref="A1:O1"/>
    <mergeCell ref="A2:B2"/>
    <mergeCell ref="A16:O16"/>
    <mergeCell ref="A17:B17"/>
    <mergeCell ref="A31:O3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2578125" defaultRowHeight="15" customHeight="1" x14ac:dyDescent="0.25"/>
  <cols>
    <col min="1" max="1" width="55" customWidth="1"/>
    <col min="2" max="2" width="9.140625" customWidth="1"/>
    <col min="3" max="6" width="13.5703125" customWidth="1"/>
    <col min="7" max="7" width="12.5703125" customWidth="1"/>
    <col min="8" max="14" width="13.5703125" customWidth="1"/>
    <col min="15" max="15" width="14.85546875" customWidth="1"/>
    <col min="16" max="16" width="9.140625" customWidth="1"/>
    <col min="17" max="26" width="8" customWidth="1"/>
  </cols>
  <sheetData>
    <row r="1" spans="1:26" ht="15.75" customHeight="1" x14ac:dyDescent="0.25">
      <c r="A1" s="151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3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5.75" customHeight="1" x14ac:dyDescent="0.25">
      <c r="A2" s="154"/>
      <c r="B2" s="145"/>
      <c r="C2" s="2">
        <f>'1 - Orçamento de Vendas'!C1</f>
        <v>46023</v>
      </c>
      <c r="D2" s="2">
        <f>'1 - Orçamento de Vendas'!D1</f>
        <v>46054</v>
      </c>
      <c r="E2" s="2">
        <f>'1 - Orçamento de Vendas'!E1</f>
        <v>46082</v>
      </c>
      <c r="F2" s="2">
        <f>'1 - Orçamento de Vendas'!F1</f>
        <v>46113</v>
      </c>
      <c r="G2" s="2">
        <f>'1 - Orçamento de Vendas'!G1</f>
        <v>46143</v>
      </c>
      <c r="H2" s="2">
        <f>'1 - Orçamento de Vendas'!H1</f>
        <v>46174</v>
      </c>
      <c r="I2" s="2">
        <f>'1 - Orçamento de Vendas'!I1</f>
        <v>46204</v>
      </c>
      <c r="J2" s="2">
        <f>'1 - Orçamento de Vendas'!J1</f>
        <v>46235</v>
      </c>
      <c r="K2" s="2">
        <f>'1 - Orçamento de Vendas'!K1</f>
        <v>46266</v>
      </c>
      <c r="L2" s="2">
        <f>'1 - Orçamento de Vendas'!L1</f>
        <v>46296</v>
      </c>
      <c r="M2" s="2">
        <f>'1 - Orçamento de Vendas'!M1</f>
        <v>46327</v>
      </c>
      <c r="N2" s="2">
        <f>'1 - Orçamento de Vendas'!N1</f>
        <v>46357</v>
      </c>
      <c r="O2" s="2" t="str">
        <f>'1 - Orçamento de Vendas'!O1</f>
        <v>Total</v>
      </c>
      <c r="P2" s="55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5.75" customHeight="1" x14ac:dyDescent="0.25">
      <c r="A3" s="56" t="s">
        <v>161</v>
      </c>
      <c r="B3" s="56"/>
      <c r="C3" s="57">
        <f>'2 - Orçamento de Produção'!C8</f>
        <v>0</v>
      </c>
      <c r="D3" s="57">
        <f>'2 - Orçamento de Produção'!D8</f>
        <v>0</v>
      </c>
      <c r="E3" s="57">
        <f>'2 - Orçamento de Produção'!E8</f>
        <v>0</v>
      </c>
      <c r="F3" s="57">
        <f>'2 - Orçamento de Produção'!F8</f>
        <v>0</v>
      </c>
      <c r="G3" s="57">
        <f>'2 - Orçamento de Produção'!G8</f>
        <v>0</v>
      </c>
      <c r="H3" s="57">
        <f>'2 - Orçamento de Produção'!H8</f>
        <v>0</v>
      </c>
      <c r="I3" s="57">
        <f>'2 - Orçamento de Produção'!I8</f>
        <v>0</v>
      </c>
      <c r="J3" s="57">
        <f>'2 - Orçamento de Produção'!J8</f>
        <v>0</v>
      </c>
      <c r="K3" s="57">
        <f>'2 - Orçamento de Produção'!K8</f>
        <v>0</v>
      </c>
      <c r="L3" s="57">
        <f>'2 - Orçamento de Produção'!L8</f>
        <v>0</v>
      </c>
      <c r="M3" s="57">
        <f>'2 - Orçamento de Produção'!M8</f>
        <v>0</v>
      </c>
      <c r="N3" s="57">
        <f>'2 - Orçamento de Produção'!N8</f>
        <v>0</v>
      </c>
      <c r="O3" s="57">
        <f>SUM(C3:N3)</f>
        <v>0</v>
      </c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5.75" customHeight="1" x14ac:dyDescent="0.25">
      <c r="A4" s="16" t="s">
        <v>162</v>
      </c>
      <c r="B4" s="16"/>
      <c r="C4" s="100">
        <v>2.0833333333333332E-2</v>
      </c>
      <c r="D4" s="100">
        <v>2.0833333333333332E-2</v>
      </c>
      <c r="E4" s="100">
        <v>2.0833333333333301E-2</v>
      </c>
      <c r="F4" s="100">
        <v>2.0833333333333301E-2</v>
      </c>
      <c r="G4" s="100">
        <v>2.0833333333333301E-2</v>
      </c>
      <c r="H4" s="100">
        <v>2.0833333333333301E-2</v>
      </c>
      <c r="I4" s="100">
        <v>2.0833333333333301E-2</v>
      </c>
      <c r="J4" s="100">
        <v>2.0833333333333301E-2</v>
      </c>
      <c r="K4" s="100">
        <v>2.0833333333333301E-2</v>
      </c>
      <c r="L4" s="100">
        <v>2.0833333333333301E-2</v>
      </c>
      <c r="M4" s="100">
        <v>2.0833333333333301E-2</v>
      </c>
      <c r="N4" s="100">
        <v>2.0833333333333301E-2</v>
      </c>
      <c r="O4" s="101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25">
      <c r="A5" s="33" t="s">
        <v>163</v>
      </c>
      <c r="B5" s="33"/>
      <c r="C5" s="35">
        <f t="shared" ref="C5:N5" si="0">C3*C4*24</f>
        <v>0</v>
      </c>
      <c r="D5" s="35">
        <f t="shared" si="0"/>
        <v>0</v>
      </c>
      <c r="E5" s="35">
        <f t="shared" si="0"/>
        <v>0</v>
      </c>
      <c r="F5" s="35">
        <f t="shared" si="0"/>
        <v>0</v>
      </c>
      <c r="G5" s="35">
        <f t="shared" si="0"/>
        <v>0</v>
      </c>
      <c r="H5" s="35">
        <f t="shared" si="0"/>
        <v>0</v>
      </c>
      <c r="I5" s="35">
        <f t="shared" si="0"/>
        <v>0</v>
      </c>
      <c r="J5" s="35">
        <f t="shared" si="0"/>
        <v>0</v>
      </c>
      <c r="K5" s="35">
        <f t="shared" si="0"/>
        <v>0</v>
      </c>
      <c r="L5" s="35">
        <f t="shared" si="0"/>
        <v>0</v>
      </c>
      <c r="M5" s="35">
        <f t="shared" si="0"/>
        <v>0</v>
      </c>
      <c r="N5" s="35">
        <f t="shared" si="0"/>
        <v>0</v>
      </c>
      <c r="O5" s="35">
        <f>SUM(C5:N5)</f>
        <v>0</v>
      </c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ht="15.75" customHeight="1" x14ac:dyDescent="0.25">
      <c r="A6" s="16" t="s">
        <v>164</v>
      </c>
      <c r="B6" s="16"/>
      <c r="C6" s="84">
        <v>9</v>
      </c>
      <c r="D6" s="84">
        <v>9</v>
      </c>
      <c r="E6" s="84">
        <v>9</v>
      </c>
      <c r="F6" s="84">
        <v>9</v>
      </c>
      <c r="G6" s="84">
        <v>9</v>
      </c>
      <c r="H6" s="84">
        <v>9</v>
      </c>
      <c r="I6" s="84">
        <v>9</v>
      </c>
      <c r="J6" s="84">
        <v>9</v>
      </c>
      <c r="K6" s="84">
        <v>9</v>
      </c>
      <c r="L6" s="84">
        <v>9</v>
      </c>
      <c r="M6" s="84">
        <v>9</v>
      </c>
      <c r="N6" s="84">
        <v>9</v>
      </c>
      <c r="O6" s="84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25">
      <c r="A7" s="46" t="s">
        <v>165</v>
      </c>
      <c r="B7" s="46"/>
      <c r="C7" s="102">
        <f t="shared" ref="C7:N7" si="1">C5*C6</f>
        <v>0</v>
      </c>
      <c r="D7" s="102">
        <f t="shared" si="1"/>
        <v>0</v>
      </c>
      <c r="E7" s="102">
        <f t="shared" si="1"/>
        <v>0</v>
      </c>
      <c r="F7" s="102">
        <f t="shared" si="1"/>
        <v>0</v>
      </c>
      <c r="G7" s="102">
        <f t="shared" si="1"/>
        <v>0</v>
      </c>
      <c r="H7" s="102">
        <f t="shared" si="1"/>
        <v>0</v>
      </c>
      <c r="I7" s="102">
        <f t="shared" si="1"/>
        <v>0</v>
      </c>
      <c r="J7" s="102">
        <f t="shared" si="1"/>
        <v>0</v>
      </c>
      <c r="K7" s="102">
        <f t="shared" si="1"/>
        <v>0</v>
      </c>
      <c r="L7" s="102">
        <f t="shared" si="1"/>
        <v>0</v>
      </c>
      <c r="M7" s="102">
        <f t="shared" si="1"/>
        <v>0</v>
      </c>
      <c r="N7" s="102">
        <f t="shared" si="1"/>
        <v>0</v>
      </c>
      <c r="O7" s="102">
        <f>SUM(C7:N7)</f>
        <v>0</v>
      </c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 spans="1:26" ht="15.75" customHeight="1" x14ac:dyDescent="0.25">
      <c r="A8" s="41" t="s">
        <v>166</v>
      </c>
      <c r="B8" s="41"/>
      <c r="C8" s="103" t="e">
        <f t="shared" ref="C8:N8" si="2">C7/C3</f>
        <v>#DIV/0!</v>
      </c>
      <c r="D8" s="103" t="e">
        <f t="shared" si="2"/>
        <v>#DIV/0!</v>
      </c>
      <c r="E8" s="103" t="e">
        <f t="shared" si="2"/>
        <v>#DIV/0!</v>
      </c>
      <c r="F8" s="103" t="e">
        <f t="shared" si="2"/>
        <v>#DIV/0!</v>
      </c>
      <c r="G8" s="103" t="e">
        <f t="shared" si="2"/>
        <v>#DIV/0!</v>
      </c>
      <c r="H8" s="103" t="e">
        <f t="shared" si="2"/>
        <v>#DIV/0!</v>
      </c>
      <c r="I8" s="103" t="e">
        <f t="shared" si="2"/>
        <v>#DIV/0!</v>
      </c>
      <c r="J8" s="103" t="e">
        <f t="shared" si="2"/>
        <v>#DIV/0!</v>
      </c>
      <c r="K8" s="103" t="e">
        <f t="shared" si="2"/>
        <v>#DIV/0!</v>
      </c>
      <c r="L8" s="103" t="e">
        <f t="shared" si="2"/>
        <v>#DIV/0!</v>
      </c>
      <c r="M8" s="103" t="e">
        <f t="shared" si="2"/>
        <v>#DIV/0!</v>
      </c>
      <c r="N8" s="103" t="e">
        <f t="shared" si="2"/>
        <v>#DIV/0!</v>
      </c>
      <c r="O8" s="99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 spans="1:26" ht="15.75" customHeight="1" x14ac:dyDescent="0.25">
      <c r="A9" s="56" t="s">
        <v>167</v>
      </c>
      <c r="B9" s="56"/>
      <c r="C9" s="57">
        <f>'2 - Orçamento de Produção'!C16</f>
        <v>0</v>
      </c>
      <c r="D9" s="57">
        <f>'2 - Orçamento de Produção'!D16</f>
        <v>0</v>
      </c>
      <c r="E9" s="57">
        <f>'2 - Orçamento de Produção'!E16</f>
        <v>0</v>
      </c>
      <c r="F9" s="57">
        <f>'2 - Orçamento de Produção'!F16</f>
        <v>0</v>
      </c>
      <c r="G9" s="57">
        <f>'2 - Orçamento de Produção'!G16</f>
        <v>0</v>
      </c>
      <c r="H9" s="57">
        <f>'2 - Orçamento de Produção'!H16</f>
        <v>0</v>
      </c>
      <c r="I9" s="57">
        <f>'2 - Orçamento de Produção'!I16</f>
        <v>0</v>
      </c>
      <c r="J9" s="57">
        <f>'2 - Orçamento de Produção'!J16</f>
        <v>0</v>
      </c>
      <c r="K9" s="57">
        <f>'2 - Orçamento de Produção'!K16</f>
        <v>0</v>
      </c>
      <c r="L9" s="57">
        <f>'2 - Orçamento de Produção'!L16</f>
        <v>0</v>
      </c>
      <c r="M9" s="57">
        <f>'2 - Orçamento de Produção'!M16</f>
        <v>0</v>
      </c>
      <c r="N9" s="57">
        <f>'2 - Orçamento de Produção'!N16</f>
        <v>0</v>
      </c>
      <c r="O9" s="57">
        <f>SUM(C9:N9)</f>
        <v>0</v>
      </c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5.75" customHeight="1" x14ac:dyDescent="0.25">
      <c r="A10" s="16" t="s">
        <v>168</v>
      </c>
      <c r="B10" s="16"/>
      <c r="C10" s="100">
        <v>3.4722222222222224E-2</v>
      </c>
      <c r="D10" s="100">
        <v>3.4722222222222224E-2</v>
      </c>
      <c r="E10" s="100">
        <v>3.4722222222222203E-2</v>
      </c>
      <c r="F10" s="100">
        <v>3.4722222222222203E-2</v>
      </c>
      <c r="G10" s="100">
        <v>3.4722222222222203E-2</v>
      </c>
      <c r="H10" s="100">
        <v>3.4722222222222203E-2</v>
      </c>
      <c r="I10" s="100">
        <v>3.4722222222222203E-2</v>
      </c>
      <c r="J10" s="100">
        <v>3.4722222222222203E-2</v>
      </c>
      <c r="K10" s="100">
        <v>3.4722222222222203E-2</v>
      </c>
      <c r="L10" s="100">
        <v>3.4722222222222203E-2</v>
      </c>
      <c r="M10" s="100">
        <v>3.4722222222222203E-2</v>
      </c>
      <c r="N10" s="100">
        <v>3.4722222222222203E-2</v>
      </c>
      <c r="O10" s="101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25">
      <c r="A11" s="33" t="s">
        <v>169</v>
      </c>
      <c r="B11" s="33"/>
      <c r="C11" s="35">
        <f t="shared" ref="C11:N11" si="3">C9*C10*24</f>
        <v>0</v>
      </c>
      <c r="D11" s="35">
        <f t="shared" si="3"/>
        <v>0</v>
      </c>
      <c r="E11" s="35">
        <f t="shared" si="3"/>
        <v>0</v>
      </c>
      <c r="F11" s="35">
        <f t="shared" si="3"/>
        <v>0</v>
      </c>
      <c r="G11" s="35">
        <f t="shared" si="3"/>
        <v>0</v>
      </c>
      <c r="H11" s="35">
        <f t="shared" si="3"/>
        <v>0</v>
      </c>
      <c r="I11" s="35">
        <f t="shared" si="3"/>
        <v>0</v>
      </c>
      <c r="J11" s="35">
        <f t="shared" si="3"/>
        <v>0</v>
      </c>
      <c r="K11" s="35">
        <f t="shared" si="3"/>
        <v>0</v>
      </c>
      <c r="L11" s="35">
        <f t="shared" si="3"/>
        <v>0</v>
      </c>
      <c r="M11" s="35">
        <f t="shared" si="3"/>
        <v>0</v>
      </c>
      <c r="N11" s="35">
        <f t="shared" si="3"/>
        <v>0</v>
      </c>
      <c r="O11" s="35">
        <f>SUM(C11:N11)</f>
        <v>0</v>
      </c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 spans="1:26" ht="15.75" customHeight="1" x14ac:dyDescent="0.25">
      <c r="A12" s="16" t="s">
        <v>170</v>
      </c>
      <c r="B12" s="16"/>
      <c r="C12" s="84">
        <v>9</v>
      </c>
      <c r="D12" s="84">
        <v>9</v>
      </c>
      <c r="E12" s="84">
        <v>9</v>
      </c>
      <c r="F12" s="84">
        <v>9</v>
      </c>
      <c r="G12" s="84">
        <v>9</v>
      </c>
      <c r="H12" s="84">
        <v>9</v>
      </c>
      <c r="I12" s="84">
        <v>9</v>
      </c>
      <c r="J12" s="84">
        <v>9</v>
      </c>
      <c r="K12" s="84">
        <v>9</v>
      </c>
      <c r="L12" s="84">
        <v>9</v>
      </c>
      <c r="M12" s="84">
        <v>9</v>
      </c>
      <c r="N12" s="84">
        <v>9</v>
      </c>
      <c r="O12" s="84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.75" customHeight="1" x14ac:dyDescent="0.25">
      <c r="A13" s="46" t="s">
        <v>171</v>
      </c>
      <c r="B13" s="46"/>
      <c r="C13" s="60">
        <f t="shared" ref="C13:N13" si="4">C11*C12</f>
        <v>0</v>
      </c>
      <c r="D13" s="60">
        <f t="shared" si="4"/>
        <v>0</v>
      </c>
      <c r="E13" s="60">
        <f t="shared" si="4"/>
        <v>0</v>
      </c>
      <c r="F13" s="60">
        <f t="shared" si="4"/>
        <v>0</v>
      </c>
      <c r="G13" s="60">
        <f t="shared" si="4"/>
        <v>0</v>
      </c>
      <c r="H13" s="60">
        <f t="shared" si="4"/>
        <v>0</v>
      </c>
      <c r="I13" s="60">
        <f t="shared" si="4"/>
        <v>0</v>
      </c>
      <c r="J13" s="60">
        <f t="shared" si="4"/>
        <v>0</v>
      </c>
      <c r="K13" s="60">
        <f t="shared" si="4"/>
        <v>0</v>
      </c>
      <c r="L13" s="60">
        <f t="shared" si="4"/>
        <v>0</v>
      </c>
      <c r="M13" s="60">
        <f t="shared" si="4"/>
        <v>0</v>
      </c>
      <c r="N13" s="60">
        <f t="shared" si="4"/>
        <v>0</v>
      </c>
      <c r="O13" s="60">
        <f>SUM(C13:N13)</f>
        <v>0</v>
      </c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 spans="1:26" ht="15.75" customHeight="1" x14ac:dyDescent="0.25">
      <c r="A14" s="41" t="s">
        <v>172</v>
      </c>
      <c r="B14" s="41"/>
      <c r="C14" s="103" t="e">
        <f t="shared" ref="C14:N14" si="5">C13/C9</f>
        <v>#DIV/0!</v>
      </c>
      <c r="D14" s="103" t="e">
        <f t="shared" si="5"/>
        <v>#DIV/0!</v>
      </c>
      <c r="E14" s="103" t="e">
        <f t="shared" si="5"/>
        <v>#DIV/0!</v>
      </c>
      <c r="F14" s="103" t="e">
        <f t="shared" si="5"/>
        <v>#DIV/0!</v>
      </c>
      <c r="G14" s="103" t="e">
        <f t="shared" si="5"/>
        <v>#DIV/0!</v>
      </c>
      <c r="H14" s="103" t="e">
        <f t="shared" si="5"/>
        <v>#DIV/0!</v>
      </c>
      <c r="I14" s="103" t="e">
        <f t="shared" si="5"/>
        <v>#DIV/0!</v>
      </c>
      <c r="J14" s="103" t="e">
        <f t="shared" si="5"/>
        <v>#DIV/0!</v>
      </c>
      <c r="K14" s="103" t="e">
        <f t="shared" si="5"/>
        <v>#DIV/0!</v>
      </c>
      <c r="L14" s="103" t="e">
        <f t="shared" si="5"/>
        <v>#DIV/0!</v>
      </c>
      <c r="M14" s="103" t="e">
        <f t="shared" si="5"/>
        <v>#DIV/0!</v>
      </c>
      <c r="N14" s="103" t="e">
        <f t="shared" si="5"/>
        <v>#DIV/0!</v>
      </c>
      <c r="O14" s="99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 spans="1:26" ht="15.75" customHeight="1" x14ac:dyDescent="0.25">
      <c r="A15" s="10" t="s">
        <v>173</v>
      </c>
      <c r="B15" s="10"/>
      <c r="C15" s="104">
        <f t="shared" ref="C15:N15" si="6">C5+C11</f>
        <v>0</v>
      </c>
      <c r="D15" s="104">
        <f t="shared" si="6"/>
        <v>0</v>
      </c>
      <c r="E15" s="104">
        <f t="shared" si="6"/>
        <v>0</v>
      </c>
      <c r="F15" s="104">
        <f t="shared" si="6"/>
        <v>0</v>
      </c>
      <c r="G15" s="104">
        <f t="shared" si="6"/>
        <v>0</v>
      </c>
      <c r="H15" s="104">
        <f t="shared" si="6"/>
        <v>0</v>
      </c>
      <c r="I15" s="104">
        <f t="shared" si="6"/>
        <v>0</v>
      </c>
      <c r="J15" s="104">
        <f t="shared" si="6"/>
        <v>0</v>
      </c>
      <c r="K15" s="104">
        <f t="shared" si="6"/>
        <v>0</v>
      </c>
      <c r="L15" s="104">
        <f t="shared" si="6"/>
        <v>0</v>
      </c>
      <c r="M15" s="104">
        <f t="shared" si="6"/>
        <v>0</v>
      </c>
      <c r="N15" s="104">
        <f t="shared" si="6"/>
        <v>0</v>
      </c>
      <c r="O15" s="105">
        <f t="shared" ref="O15:O16" si="7">SUM(C15:N15)</f>
        <v>0</v>
      </c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5.75" customHeight="1" x14ac:dyDescent="0.25">
      <c r="A16" s="10" t="s">
        <v>174</v>
      </c>
      <c r="B16" s="10"/>
      <c r="C16" s="106">
        <f t="shared" ref="C16:N16" si="8">C7+C13</f>
        <v>0</v>
      </c>
      <c r="D16" s="106">
        <f t="shared" si="8"/>
        <v>0</v>
      </c>
      <c r="E16" s="106">
        <f t="shared" si="8"/>
        <v>0</v>
      </c>
      <c r="F16" s="106">
        <f t="shared" si="8"/>
        <v>0</v>
      </c>
      <c r="G16" s="106">
        <f t="shared" si="8"/>
        <v>0</v>
      </c>
      <c r="H16" s="106">
        <f t="shared" si="8"/>
        <v>0</v>
      </c>
      <c r="I16" s="106">
        <f t="shared" si="8"/>
        <v>0</v>
      </c>
      <c r="J16" s="106">
        <f t="shared" si="8"/>
        <v>0</v>
      </c>
      <c r="K16" s="106">
        <f t="shared" si="8"/>
        <v>0</v>
      </c>
      <c r="L16" s="106">
        <f t="shared" si="8"/>
        <v>0</v>
      </c>
      <c r="M16" s="106">
        <f t="shared" si="8"/>
        <v>0</v>
      </c>
      <c r="N16" s="106">
        <f t="shared" si="8"/>
        <v>0</v>
      </c>
      <c r="O16" s="107">
        <f t="shared" si="7"/>
        <v>0</v>
      </c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5.75" customHeight="1" x14ac:dyDescent="0.25">
      <c r="A17" s="10" t="s">
        <v>175</v>
      </c>
      <c r="B17" s="10"/>
      <c r="C17" s="3">
        <v>180</v>
      </c>
      <c r="D17" s="3">
        <v>180</v>
      </c>
      <c r="E17" s="3">
        <v>180</v>
      </c>
      <c r="F17" s="3">
        <v>180</v>
      </c>
      <c r="G17" s="3">
        <v>180</v>
      </c>
      <c r="H17" s="3">
        <v>180</v>
      </c>
      <c r="I17" s="3">
        <v>180</v>
      </c>
      <c r="J17" s="3">
        <v>180</v>
      </c>
      <c r="K17" s="3">
        <v>180</v>
      </c>
      <c r="L17" s="3">
        <v>180</v>
      </c>
      <c r="M17" s="3">
        <v>180</v>
      </c>
      <c r="N17" s="3">
        <v>180</v>
      </c>
      <c r="O17" s="3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5.75" customHeight="1" x14ac:dyDescent="0.25">
      <c r="A18" s="10" t="s">
        <v>176</v>
      </c>
      <c r="B18" s="10"/>
      <c r="C18" s="108">
        <f t="shared" ref="C18:N18" si="9">C15/C17</f>
        <v>0</v>
      </c>
      <c r="D18" s="108">
        <f t="shared" si="9"/>
        <v>0</v>
      </c>
      <c r="E18" s="108">
        <f t="shared" si="9"/>
        <v>0</v>
      </c>
      <c r="F18" s="108">
        <f t="shared" si="9"/>
        <v>0</v>
      </c>
      <c r="G18" s="108">
        <f t="shared" si="9"/>
        <v>0</v>
      </c>
      <c r="H18" s="108">
        <f t="shared" si="9"/>
        <v>0</v>
      </c>
      <c r="I18" s="108">
        <f t="shared" si="9"/>
        <v>0</v>
      </c>
      <c r="J18" s="108">
        <f t="shared" si="9"/>
        <v>0</v>
      </c>
      <c r="K18" s="108">
        <f t="shared" si="9"/>
        <v>0</v>
      </c>
      <c r="L18" s="108">
        <f t="shared" si="9"/>
        <v>0</v>
      </c>
      <c r="M18" s="108">
        <f t="shared" si="9"/>
        <v>0</v>
      </c>
      <c r="N18" s="108">
        <f t="shared" si="9"/>
        <v>0</v>
      </c>
      <c r="O18" s="3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5.75" customHeight="1" x14ac:dyDescent="0.25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5.75" customHeight="1" x14ac:dyDescent="0.25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5.75" customHeight="1" x14ac:dyDescent="0.25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5.75" customHeight="1" x14ac:dyDescent="0.25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5.75" customHeight="1" x14ac:dyDescent="0.25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15.75" customHeight="1" x14ac:dyDescent="0.2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5.75" customHeight="1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5.75" customHeight="1" x14ac:dyDescent="0.25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5.75" customHeight="1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5.75" customHeight="1" x14ac:dyDescent="0.2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5.75" customHeight="1" x14ac:dyDescent="0.25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5.75" customHeight="1" x14ac:dyDescent="0.25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5.75" customHeight="1" x14ac:dyDescent="0.25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5.75" customHeight="1" x14ac:dyDescent="0.25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5.7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5.75" customHeight="1" x14ac:dyDescent="0.2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5.75" customHeight="1" x14ac:dyDescent="0.2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5.75" customHeight="1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5.75" customHeight="1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5.75" customHeight="1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5.75" customHeight="1" x14ac:dyDescent="0.2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5.75" customHeight="1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5.75" customHeight="1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 x14ac:dyDescent="0.2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2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2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25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2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2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25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25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25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25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25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25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25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25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25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25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25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25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25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2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25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25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25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25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25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25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25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25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25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25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25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25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25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25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25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25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25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25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25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25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25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25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25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25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25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25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25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25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25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25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25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25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25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25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25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25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25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25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25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25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25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25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25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25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25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25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25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25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25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25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25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25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25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25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25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25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25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25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25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25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25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25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25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25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25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25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25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25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25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25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25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25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25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25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25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25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25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25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25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25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25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25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25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25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25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25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25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25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25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25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25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25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25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25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25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25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25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25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25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25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25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25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25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25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25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25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25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25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25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25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25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25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25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25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25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25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25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25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25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25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25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25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25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25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25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25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25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25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25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25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25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25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25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25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25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25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25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25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25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25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25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25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25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25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25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25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25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25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25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25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25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25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25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25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25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25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25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25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25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25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25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25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25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25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25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25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25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25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25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25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25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25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25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25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25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25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25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25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25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25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25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25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25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25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25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25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25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25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25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25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25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25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25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25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25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25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25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25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25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25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25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25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25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25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25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25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25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25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25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25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25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25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25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25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25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25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25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25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25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25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25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25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25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25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25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25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25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25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25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25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25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25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25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25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25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25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25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25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25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25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25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25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25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25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25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25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25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25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25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25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25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25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25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25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25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25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25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25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25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25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25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25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25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25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25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25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25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25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25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25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25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25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25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25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25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25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25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25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25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25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25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25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25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25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25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25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25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25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25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25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25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25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25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25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25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25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25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25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25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25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25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25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25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25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25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25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25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25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25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25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25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25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25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25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25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25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25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25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25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25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25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25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25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25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25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25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25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25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25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25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25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25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25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25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25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25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25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25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25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25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25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25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25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25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25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25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25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25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25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25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25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25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25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25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25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25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25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25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25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25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25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25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25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25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25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25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25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25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25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25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25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25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25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25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25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25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25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25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25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25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25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25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25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25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25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25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25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25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25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25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25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25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25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25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25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25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25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25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25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25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25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25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25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25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25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25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25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25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25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25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25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25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25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25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25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25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25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25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25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25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25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25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25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25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25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25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25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25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25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25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25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25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25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25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25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25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25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25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25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25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25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25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25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25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25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25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25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25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25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25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25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25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25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25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25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25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25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25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25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25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25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25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25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25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25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25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25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25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25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25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25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25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25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25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25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25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25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25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25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25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25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25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25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25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25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25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25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25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25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25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25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25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25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25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25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25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25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25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25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25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25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25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25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25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25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25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25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25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25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25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25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25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25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25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25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25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25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25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25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25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25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25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25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25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25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25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25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25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25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25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25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25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25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25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25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25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25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25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25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25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25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25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25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25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25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25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25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25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25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25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25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25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25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25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25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25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25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25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25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25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25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25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25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25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25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25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25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25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25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25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25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25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25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25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25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25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25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25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25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25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25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25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25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25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25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25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25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25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25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25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25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25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25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25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25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25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25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25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25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25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25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25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25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25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25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25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25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25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25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25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25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25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25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25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25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25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25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25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25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25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25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25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25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25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25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25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25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25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25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25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25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25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25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25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25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25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25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25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25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25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25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25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25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25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25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25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25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25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25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25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25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25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25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25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25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25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25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25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25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25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25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25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25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25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25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25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25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25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25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25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25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25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25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25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25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25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25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25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25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25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25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25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25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25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25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25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25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25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25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25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25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25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25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25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25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25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25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25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25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25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25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25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25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25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25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25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25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25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25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25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25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25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25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25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25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25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25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25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25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25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25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25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25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25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25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25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25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25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25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25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25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25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25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25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25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25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25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25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25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25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25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25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25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25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25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25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25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25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25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25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25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25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25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25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25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25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25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25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25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25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25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25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25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25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25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25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25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25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25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25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25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25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25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25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25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25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25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25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25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25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25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25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25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25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25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25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25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25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25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25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25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25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 x14ac:dyDescent="0.25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 x14ac:dyDescent="0.25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 x14ac:dyDescent="0.25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15.75" customHeight="1" x14ac:dyDescent="0.25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15.75" customHeight="1" x14ac:dyDescent="0.25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15.75" customHeight="1" x14ac:dyDescent="0.25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2">
    <mergeCell ref="A1:O1"/>
    <mergeCell ref="A2:B2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4.42578125" defaultRowHeight="15" customHeight="1" x14ac:dyDescent="0.25"/>
  <cols>
    <col min="1" max="1" width="29.5703125" customWidth="1"/>
    <col min="2" max="13" width="13.7109375" customWidth="1"/>
    <col min="14" max="14" width="14.7109375" customWidth="1"/>
    <col min="15" max="26" width="8" customWidth="1"/>
  </cols>
  <sheetData>
    <row r="1" spans="1:26" ht="15.75" customHeight="1" x14ac:dyDescent="0.25">
      <c r="A1" s="167" t="s">
        <v>177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9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5.75" customHeight="1" x14ac:dyDescent="0.25">
      <c r="A2" s="37"/>
      <c r="B2" s="38">
        <f>'1 - Orçamento de Vendas'!C1</f>
        <v>46023</v>
      </c>
      <c r="C2" s="38">
        <f>'1 - Orçamento de Vendas'!D1</f>
        <v>46054</v>
      </c>
      <c r="D2" s="38">
        <f>'1 - Orçamento de Vendas'!E1</f>
        <v>46082</v>
      </c>
      <c r="E2" s="38">
        <f>'1 - Orçamento de Vendas'!F1</f>
        <v>46113</v>
      </c>
      <c r="F2" s="38">
        <f>'1 - Orçamento de Vendas'!G1</f>
        <v>46143</v>
      </c>
      <c r="G2" s="38">
        <f>'1 - Orçamento de Vendas'!H1</f>
        <v>46174</v>
      </c>
      <c r="H2" s="38">
        <f>'1 - Orçamento de Vendas'!I1</f>
        <v>46204</v>
      </c>
      <c r="I2" s="38">
        <f>'1 - Orçamento de Vendas'!J1</f>
        <v>46235</v>
      </c>
      <c r="J2" s="38">
        <f>'1 - Orçamento de Vendas'!K1</f>
        <v>46266</v>
      </c>
      <c r="K2" s="38">
        <f>'1 - Orçamento de Vendas'!L1</f>
        <v>46296</v>
      </c>
      <c r="L2" s="38">
        <f>'1 - Orçamento de Vendas'!M1</f>
        <v>46327</v>
      </c>
      <c r="M2" s="38">
        <f>'1 - Orçamento de Vendas'!N1</f>
        <v>46357</v>
      </c>
      <c r="N2" s="38" t="str">
        <f>'1 - Orçamento de Vendas'!O1</f>
        <v>Total</v>
      </c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</row>
    <row r="3" spans="1:26" ht="15.75" customHeight="1" x14ac:dyDescent="0.25">
      <c r="A3" s="109" t="s">
        <v>178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>
        <f t="shared" ref="N3:N8" si="0">SUM(B3:M3)</f>
        <v>0</v>
      </c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15.75" customHeight="1" x14ac:dyDescent="0.25">
      <c r="A4" s="7" t="s">
        <v>179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>
        <f t="shared" si="0"/>
        <v>0</v>
      </c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5.75" customHeight="1" x14ac:dyDescent="0.25">
      <c r="A5" s="7" t="s">
        <v>180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>
        <f t="shared" si="0"/>
        <v>0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5.75" customHeight="1" x14ac:dyDescent="0.25">
      <c r="A6" s="7" t="s">
        <v>181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>
        <f t="shared" si="0"/>
        <v>0</v>
      </c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5.75" customHeight="1" x14ac:dyDescent="0.25">
      <c r="A7" s="7" t="s">
        <v>182</v>
      </c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>
        <f t="shared" si="0"/>
        <v>0</v>
      </c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5.75" customHeight="1" x14ac:dyDescent="0.25">
      <c r="A8" s="50" t="s">
        <v>183</v>
      </c>
      <c r="B8" s="97">
        <f t="shared" ref="B8:M8" si="1">SUM(B3:B7)</f>
        <v>0</v>
      </c>
      <c r="C8" s="97">
        <f t="shared" si="1"/>
        <v>0</v>
      </c>
      <c r="D8" s="97">
        <f t="shared" si="1"/>
        <v>0</v>
      </c>
      <c r="E8" s="97">
        <f t="shared" si="1"/>
        <v>0</v>
      </c>
      <c r="F8" s="97">
        <f t="shared" si="1"/>
        <v>0</v>
      </c>
      <c r="G8" s="97">
        <f t="shared" si="1"/>
        <v>0</v>
      </c>
      <c r="H8" s="97">
        <f t="shared" si="1"/>
        <v>0</v>
      </c>
      <c r="I8" s="97">
        <f t="shared" si="1"/>
        <v>0</v>
      </c>
      <c r="J8" s="97">
        <f t="shared" si="1"/>
        <v>0</v>
      </c>
      <c r="K8" s="97">
        <f t="shared" si="1"/>
        <v>0</v>
      </c>
      <c r="L8" s="97">
        <f t="shared" si="1"/>
        <v>0</v>
      </c>
      <c r="M8" s="97">
        <f t="shared" si="1"/>
        <v>0</v>
      </c>
      <c r="N8" s="97">
        <f t="shared" si="0"/>
        <v>0</v>
      </c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 spans="1:26" ht="15.75" customHeight="1" x14ac:dyDescent="0.25">
      <c r="A9" s="170" t="s">
        <v>184</v>
      </c>
      <c r="B9" s="144"/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5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5.75" customHeight="1" x14ac:dyDescent="0.25">
      <c r="A10" s="37"/>
      <c r="B10" s="37" t="s">
        <v>185</v>
      </c>
      <c r="C10" s="37" t="s">
        <v>185</v>
      </c>
      <c r="D10" s="37" t="s">
        <v>185</v>
      </c>
      <c r="E10" s="37" t="s">
        <v>185</v>
      </c>
      <c r="F10" s="37" t="s">
        <v>185</v>
      </c>
      <c r="G10" s="37" t="s">
        <v>185</v>
      </c>
      <c r="H10" s="37" t="s">
        <v>185</v>
      </c>
      <c r="I10" s="37" t="s">
        <v>185</v>
      </c>
      <c r="J10" s="37" t="s">
        <v>185</v>
      </c>
      <c r="K10" s="37" t="s">
        <v>185</v>
      </c>
      <c r="L10" s="37" t="s">
        <v>185</v>
      </c>
      <c r="M10" s="37" t="s">
        <v>185</v>
      </c>
      <c r="N10" s="37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</row>
    <row r="11" spans="1:26" ht="15.75" customHeight="1" x14ac:dyDescent="0.25">
      <c r="A11" s="7" t="s">
        <v>186</v>
      </c>
      <c r="B11" s="111">
        <f>'2 - Orçamento de Produção'!C8</f>
        <v>0</v>
      </c>
      <c r="C11" s="111">
        <f>'2 - Orçamento de Produção'!D8</f>
        <v>0</v>
      </c>
      <c r="D11" s="111">
        <f>'2 - Orçamento de Produção'!E8</f>
        <v>0</v>
      </c>
      <c r="E11" s="111">
        <f>'2 - Orçamento de Produção'!F8</f>
        <v>0</v>
      </c>
      <c r="F11" s="111">
        <f>'2 - Orçamento de Produção'!G8</f>
        <v>0</v>
      </c>
      <c r="G11" s="111">
        <f>'2 - Orçamento de Produção'!H8</f>
        <v>0</v>
      </c>
      <c r="H11" s="111">
        <f>'2 - Orçamento de Produção'!I8</f>
        <v>0</v>
      </c>
      <c r="I11" s="111">
        <f>'2 - Orçamento de Produção'!J8</f>
        <v>0</v>
      </c>
      <c r="J11" s="111">
        <f>'2 - Orçamento de Produção'!K8</f>
        <v>0</v>
      </c>
      <c r="K11" s="111">
        <f>'2 - Orçamento de Produção'!L8</f>
        <v>0</v>
      </c>
      <c r="L11" s="111">
        <f>'2 - Orçamento de Produção'!M8</f>
        <v>0</v>
      </c>
      <c r="M11" s="111">
        <f>'2 - Orçamento de Produção'!N8</f>
        <v>0</v>
      </c>
      <c r="N11" s="111">
        <f t="shared" ref="N11:N13" si="2">SUM(B11:M11)</f>
        <v>0</v>
      </c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5.75" customHeight="1" x14ac:dyDescent="0.25">
      <c r="A12" s="7" t="s">
        <v>187</v>
      </c>
      <c r="B12" s="111">
        <f>'2 - Orçamento de Produção'!C16</f>
        <v>0</v>
      </c>
      <c r="C12" s="111">
        <f>'2 - Orçamento de Produção'!D16</f>
        <v>0</v>
      </c>
      <c r="D12" s="111">
        <f>'2 - Orçamento de Produção'!E16</f>
        <v>0</v>
      </c>
      <c r="E12" s="111">
        <f>'2 - Orçamento de Produção'!F16</f>
        <v>0</v>
      </c>
      <c r="F12" s="111">
        <f>'2 - Orçamento de Produção'!G16</f>
        <v>0</v>
      </c>
      <c r="G12" s="111">
        <f>'2 - Orçamento de Produção'!H16</f>
        <v>0</v>
      </c>
      <c r="H12" s="111">
        <f>'2 - Orçamento de Produção'!I16</f>
        <v>0</v>
      </c>
      <c r="I12" s="111">
        <f>'2 - Orçamento de Produção'!J16</f>
        <v>0</v>
      </c>
      <c r="J12" s="111">
        <f>'2 - Orçamento de Produção'!K16</f>
        <v>0</v>
      </c>
      <c r="K12" s="111">
        <f>'2 - Orçamento de Produção'!L16</f>
        <v>0</v>
      </c>
      <c r="L12" s="111">
        <f>'2 - Orçamento de Produção'!M16</f>
        <v>0</v>
      </c>
      <c r="M12" s="111">
        <f>'2 - Orçamento de Produção'!N16</f>
        <v>0</v>
      </c>
      <c r="N12" s="111">
        <f t="shared" si="2"/>
        <v>0</v>
      </c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5.75" customHeight="1" x14ac:dyDescent="0.25">
      <c r="A13" s="50" t="s">
        <v>183</v>
      </c>
      <c r="B13" s="112">
        <f t="shared" ref="B13:M13" si="3">SUM(B11:B12)</f>
        <v>0</v>
      </c>
      <c r="C13" s="112">
        <f t="shared" si="3"/>
        <v>0</v>
      </c>
      <c r="D13" s="112">
        <f t="shared" si="3"/>
        <v>0</v>
      </c>
      <c r="E13" s="112">
        <f t="shared" si="3"/>
        <v>0</v>
      </c>
      <c r="F13" s="112">
        <f t="shared" si="3"/>
        <v>0</v>
      </c>
      <c r="G13" s="112">
        <f t="shared" si="3"/>
        <v>0</v>
      </c>
      <c r="H13" s="112">
        <f t="shared" si="3"/>
        <v>0</v>
      </c>
      <c r="I13" s="112">
        <f t="shared" si="3"/>
        <v>0</v>
      </c>
      <c r="J13" s="112">
        <f t="shared" si="3"/>
        <v>0</v>
      </c>
      <c r="K13" s="112">
        <f t="shared" si="3"/>
        <v>0</v>
      </c>
      <c r="L13" s="112">
        <f t="shared" si="3"/>
        <v>0</v>
      </c>
      <c r="M13" s="112">
        <f t="shared" si="3"/>
        <v>0</v>
      </c>
      <c r="N13" s="112">
        <f t="shared" si="2"/>
        <v>0</v>
      </c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 spans="1:26" ht="15.75" customHeight="1" x14ac:dyDescent="0.25">
      <c r="A14" s="170" t="s">
        <v>188</v>
      </c>
      <c r="B14" s="144"/>
      <c r="C14" s="144"/>
      <c r="D14" s="144"/>
      <c r="E14" s="144"/>
      <c r="F14" s="144"/>
      <c r="G14" s="144"/>
      <c r="H14" s="144"/>
      <c r="I14" s="144"/>
      <c r="J14" s="144"/>
      <c r="K14" s="144"/>
      <c r="L14" s="144"/>
      <c r="M14" s="144"/>
      <c r="N14" s="145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5.75" customHeight="1" x14ac:dyDescent="0.25">
      <c r="A15" s="7" t="s">
        <v>189</v>
      </c>
      <c r="B15" s="51" t="e">
        <f t="shared" ref="B15:M15" si="4">B$8/B$13*B$11</f>
        <v>#DIV/0!</v>
      </c>
      <c r="C15" s="51" t="e">
        <f t="shared" si="4"/>
        <v>#DIV/0!</v>
      </c>
      <c r="D15" s="51" t="e">
        <f t="shared" si="4"/>
        <v>#DIV/0!</v>
      </c>
      <c r="E15" s="51" t="e">
        <f t="shared" si="4"/>
        <v>#DIV/0!</v>
      </c>
      <c r="F15" s="51" t="e">
        <f t="shared" si="4"/>
        <v>#DIV/0!</v>
      </c>
      <c r="G15" s="51" t="e">
        <f t="shared" si="4"/>
        <v>#DIV/0!</v>
      </c>
      <c r="H15" s="51" t="e">
        <f t="shared" si="4"/>
        <v>#DIV/0!</v>
      </c>
      <c r="I15" s="51" t="e">
        <f t="shared" si="4"/>
        <v>#DIV/0!</v>
      </c>
      <c r="J15" s="51" t="e">
        <f t="shared" si="4"/>
        <v>#DIV/0!</v>
      </c>
      <c r="K15" s="51" t="e">
        <f t="shared" si="4"/>
        <v>#DIV/0!</v>
      </c>
      <c r="L15" s="51" t="e">
        <f t="shared" si="4"/>
        <v>#DIV/0!</v>
      </c>
      <c r="M15" s="51" t="e">
        <f t="shared" si="4"/>
        <v>#DIV/0!</v>
      </c>
      <c r="N15" s="51" t="e">
        <f t="shared" ref="N15:N17" si="5">SUM(B15:M15)</f>
        <v>#DIV/0!</v>
      </c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5.75" customHeight="1" x14ac:dyDescent="0.25">
      <c r="A16" s="7" t="s">
        <v>190</v>
      </c>
      <c r="B16" s="51" t="e">
        <f t="shared" ref="B16:M16" si="6">B$8/B$13*B$12</f>
        <v>#DIV/0!</v>
      </c>
      <c r="C16" s="51" t="e">
        <f t="shared" si="6"/>
        <v>#DIV/0!</v>
      </c>
      <c r="D16" s="51" t="e">
        <f t="shared" si="6"/>
        <v>#DIV/0!</v>
      </c>
      <c r="E16" s="51" t="e">
        <f t="shared" si="6"/>
        <v>#DIV/0!</v>
      </c>
      <c r="F16" s="51" t="e">
        <f t="shared" si="6"/>
        <v>#DIV/0!</v>
      </c>
      <c r="G16" s="51" t="e">
        <f t="shared" si="6"/>
        <v>#DIV/0!</v>
      </c>
      <c r="H16" s="51" t="e">
        <f t="shared" si="6"/>
        <v>#DIV/0!</v>
      </c>
      <c r="I16" s="51" t="e">
        <f t="shared" si="6"/>
        <v>#DIV/0!</v>
      </c>
      <c r="J16" s="51" t="e">
        <f t="shared" si="6"/>
        <v>#DIV/0!</v>
      </c>
      <c r="K16" s="51" t="e">
        <f t="shared" si="6"/>
        <v>#DIV/0!</v>
      </c>
      <c r="L16" s="51" t="e">
        <f t="shared" si="6"/>
        <v>#DIV/0!</v>
      </c>
      <c r="M16" s="51" t="e">
        <f t="shared" si="6"/>
        <v>#DIV/0!</v>
      </c>
      <c r="N16" s="51" t="e">
        <f t="shared" si="5"/>
        <v>#DIV/0!</v>
      </c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5.75" customHeight="1" x14ac:dyDescent="0.25">
      <c r="A17" s="50" t="s">
        <v>183</v>
      </c>
      <c r="B17" s="97" t="e">
        <f t="shared" ref="B17:M17" si="7">SUM(B15:B16)</f>
        <v>#DIV/0!</v>
      </c>
      <c r="C17" s="97" t="e">
        <f t="shared" si="7"/>
        <v>#DIV/0!</v>
      </c>
      <c r="D17" s="97" t="e">
        <f t="shared" si="7"/>
        <v>#DIV/0!</v>
      </c>
      <c r="E17" s="97" t="e">
        <f t="shared" si="7"/>
        <v>#DIV/0!</v>
      </c>
      <c r="F17" s="97" t="e">
        <f t="shared" si="7"/>
        <v>#DIV/0!</v>
      </c>
      <c r="G17" s="97" t="e">
        <f t="shared" si="7"/>
        <v>#DIV/0!</v>
      </c>
      <c r="H17" s="97" t="e">
        <f t="shared" si="7"/>
        <v>#DIV/0!</v>
      </c>
      <c r="I17" s="97" t="e">
        <f t="shared" si="7"/>
        <v>#DIV/0!</v>
      </c>
      <c r="J17" s="97" t="e">
        <f t="shared" si="7"/>
        <v>#DIV/0!</v>
      </c>
      <c r="K17" s="97" t="e">
        <f t="shared" si="7"/>
        <v>#DIV/0!</v>
      </c>
      <c r="L17" s="97" t="e">
        <f t="shared" si="7"/>
        <v>#DIV/0!</v>
      </c>
      <c r="M17" s="97" t="e">
        <f t="shared" si="7"/>
        <v>#DIV/0!</v>
      </c>
      <c r="N17" s="97" t="e">
        <f t="shared" si="5"/>
        <v>#DIV/0!</v>
      </c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 spans="1:26" ht="15.75" customHeight="1" x14ac:dyDescent="0.25">
      <c r="A18" s="170" t="s">
        <v>191</v>
      </c>
      <c r="B18" s="144"/>
      <c r="C18" s="144"/>
      <c r="D18" s="144"/>
      <c r="E18" s="144"/>
      <c r="F18" s="144"/>
      <c r="G18" s="144"/>
      <c r="H18" s="144"/>
      <c r="I18" s="144"/>
      <c r="J18" s="144"/>
      <c r="K18" s="144"/>
      <c r="L18" s="144"/>
      <c r="M18" s="144"/>
      <c r="N18" s="145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5.75" customHeight="1" x14ac:dyDescent="0.25">
      <c r="A19" s="7" t="s">
        <v>189</v>
      </c>
      <c r="B19" s="11" t="e">
        <f t="shared" ref="B19:M19" si="8">B15/B11</f>
        <v>#DIV/0!</v>
      </c>
      <c r="C19" s="11" t="e">
        <f t="shared" si="8"/>
        <v>#DIV/0!</v>
      </c>
      <c r="D19" s="11" t="e">
        <f t="shared" si="8"/>
        <v>#DIV/0!</v>
      </c>
      <c r="E19" s="11" t="e">
        <f t="shared" si="8"/>
        <v>#DIV/0!</v>
      </c>
      <c r="F19" s="11" t="e">
        <f t="shared" si="8"/>
        <v>#DIV/0!</v>
      </c>
      <c r="G19" s="11" t="e">
        <f t="shared" si="8"/>
        <v>#DIV/0!</v>
      </c>
      <c r="H19" s="11" t="e">
        <f t="shared" si="8"/>
        <v>#DIV/0!</v>
      </c>
      <c r="I19" s="11" t="e">
        <f t="shared" si="8"/>
        <v>#DIV/0!</v>
      </c>
      <c r="J19" s="11" t="e">
        <f t="shared" si="8"/>
        <v>#DIV/0!</v>
      </c>
      <c r="K19" s="11" t="e">
        <f t="shared" si="8"/>
        <v>#DIV/0!</v>
      </c>
      <c r="L19" s="11" t="e">
        <f t="shared" si="8"/>
        <v>#DIV/0!</v>
      </c>
      <c r="M19" s="11" t="e">
        <f t="shared" si="8"/>
        <v>#DIV/0!</v>
      </c>
      <c r="N19" s="11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5.75" customHeight="1" x14ac:dyDescent="0.25">
      <c r="A20" s="7" t="s">
        <v>190</v>
      </c>
      <c r="B20" s="11" t="e">
        <f t="shared" ref="B20:M20" si="9">B16/B12</f>
        <v>#DIV/0!</v>
      </c>
      <c r="C20" s="11" t="e">
        <f t="shared" si="9"/>
        <v>#DIV/0!</v>
      </c>
      <c r="D20" s="11" t="e">
        <f t="shared" si="9"/>
        <v>#DIV/0!</v>
      </c>
      <c r="E20" s="11" t="e">
        <f t="shared" si="9"/>
        <v>#DIV/0!</v>
      </c>
      <c r="F20" s="11" t="e">
        <f t="shared" si="9"/>
        <v>#DIV/0!</v>
      </c>
      <c r="G20" s="11" t="e">
        <f t="shared" si="9"/>
        <v>#DIV/0!</v>
      </c>
      <c r="H20" s="11" t="e">
        <f t="shared" si="9"/>
        <v>#DIV/0!</v>
      </c>
      <c r="I20" s="11" t="e">
        <f t="shared" si="9"/>
        <v>#DIV/0!</v>
      </c>
      <c r="J20" s="11" t="e">
        <f t="shared" si="9"/>
        <v>#DIV/0!</v>
      </c>
      <c r="K20" s="11" t="e">
        <f t="shared" si="9"/>
        <v>#DIV/0!</v>
      </c>
      <c r="L20" s="11" t="e">
        <f t="shared" si="9"/>
        <v>#DIV/0!</v>
      </c>
      <c r="M20" s="11" t="e">
        <f t="shared" si="9"/>
        <v>#DIV/0!</v>
      </c>
      <c r="N20" s="11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5.75" customHeight="1" x14ac:dyDescent="0.25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5.75" customHeight="1" x14ac:dyDescent="0.25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5.75" customHeight="1" x14ac:dyDescent="0.25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15.75" customHeight="1" x14ac:dyDescent="0.2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5.75" customHeight="1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5.75" customHeight="1" x14ac:dyDescent="0.25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5.75" customHeight="1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5.75" customHeight="1" x14ac:dyDescent="0.2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5.75" customHeight="1" x14ac:dyDescent="0.25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5.75" customHeight="1" x14ac:dyDescent="0.25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5.75" customHeight="1" x14ac:dyDescent="0.25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5.75" customHeight="1" x14ac:dyDescent="0.25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5.7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5.75" customHeight="1" x14ac:dyDescent="0.2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5.75" customHeight="1" x14ac:dyDescent="0.2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5.75" customHeight="1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5.75" customHeight="1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5.75" customHeight="1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5.75" customHeight="1" x14ac:dyDescent="0.2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5.75" customHeight="1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5.75" customHeight="1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 x14ac:dyDescent="0.2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2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2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25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2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2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25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25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25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25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25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25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25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25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25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25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25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25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25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2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25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25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25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25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25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25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25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25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25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25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25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25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25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25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25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25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25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25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25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25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25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25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25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25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25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25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25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25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25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25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25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25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25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25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25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25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25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25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25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25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25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25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25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25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25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25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25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25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25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25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25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25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25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25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25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25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25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25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25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25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25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25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25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25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25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25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25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25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25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25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25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25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25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25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25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25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25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25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25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25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25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25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25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25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25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25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25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25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25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25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25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25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25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25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25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25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25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25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25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25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25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25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25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25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25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25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25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25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25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25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25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25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25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25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25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25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25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25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25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25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25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25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25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25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25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25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25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25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25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25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25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25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25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25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25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25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25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25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25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25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25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25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25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25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25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25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25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25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25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25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25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25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25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25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25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25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25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25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25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25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25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25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25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25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25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25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25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25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25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25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25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25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25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25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25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25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25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25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25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25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25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25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25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25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25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25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25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25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25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25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25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25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25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25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25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25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25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25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25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25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25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25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25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25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25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25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25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25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25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25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25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25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25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25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25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25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25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25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25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25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25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25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25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25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25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25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25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25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25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25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25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25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25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25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25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25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25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25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25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25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25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25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25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25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25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25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25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25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25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25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25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25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25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25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25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25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25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25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25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25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25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25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25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25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25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25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25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25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25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25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25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25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25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25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25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25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25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25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25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25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25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25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25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25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25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25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25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25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25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25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25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25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25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25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25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25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25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25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25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25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25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25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25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25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25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25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25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25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25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25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25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25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25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25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25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25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25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25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25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25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25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25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25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25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25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25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25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25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25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25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25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25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25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25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25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25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25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25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25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25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25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25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25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25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25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25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25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25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25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25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25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25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25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25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25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25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25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25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25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25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25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25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25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25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25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25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25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25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25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25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25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25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25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25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25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25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25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25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25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25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25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25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25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25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25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25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25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25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25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25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25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25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25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25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25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25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25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25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25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25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25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25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25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25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25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25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25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25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25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25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25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25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25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25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25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25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25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25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25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25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25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25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25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25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25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25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25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25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25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25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25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25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25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25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25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25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25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25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25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25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25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25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25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25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25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25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25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25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25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25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25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25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25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25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25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25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25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25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25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25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25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25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25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25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25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25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25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25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25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25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25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25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25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25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25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25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25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25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25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25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25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25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25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25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25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25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25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25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25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25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25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25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25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25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25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25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25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25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25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25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25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25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25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25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25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25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25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25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25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25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25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25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25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25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25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25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25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25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25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25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25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25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25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25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25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25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25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25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25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25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25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25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25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25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25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25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25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25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25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25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25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25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25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25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25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25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25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25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25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25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25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25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25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25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25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25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25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25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25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25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25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25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25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25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25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25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25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25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25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25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25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25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25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25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25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25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25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25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25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25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25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25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25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25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25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25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25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25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25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25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25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25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25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25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25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25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25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25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25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25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25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25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25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25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25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25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25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25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25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25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25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25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25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25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25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25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25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25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25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25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25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25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25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25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25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25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25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25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25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25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25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25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25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25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25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25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25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25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25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25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25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25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25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25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25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25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25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25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25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25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25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25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25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25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25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25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25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25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25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25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25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25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25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25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25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25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25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25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25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25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25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25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25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25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25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25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25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25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25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25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25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25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25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25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25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25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25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25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25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25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25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25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25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25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25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25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25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25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25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25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25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25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25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25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25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25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25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25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25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25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25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25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25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25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25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25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25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25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25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25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25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25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25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25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25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25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25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25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25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25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25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25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25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25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25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25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25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25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25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25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25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25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25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25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25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25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25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25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25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25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25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25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25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25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25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25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25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25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25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25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25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25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25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25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25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25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25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25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25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25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25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25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25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25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25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25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25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25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25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25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25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25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25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25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25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25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25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25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25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25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25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25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 x14ac:dyDescent="0.25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 x14ac:dyDescent="0.25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 x14ac:dyDescent="0.25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15.75" customHeight="1" x14ac:dyDescent="0.25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15.75" customHeight="1" x14ac:dyDescent="0.25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15.75" customHeight="1" x14ac:dyDescent="0.25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4">
    <mergeCell ref="A1:N1"/>
    <mergeCell ref="A9:N9"/>
    <mergeCell ref="A14:N14"/>
    <mergeCell ref="A18:N18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4.42578125" defaultRowHeight="15" customHeight="1" x14ac:dyDescent="0.25"/>
  <cols>
    <col min="1" max="1" width="38.5703125" customWidth="1"/>
    <col min="2" max="10" width="13.7109375" customWidth="1"/>
    <col min="11" max="11" width="13.5703125" customWidth="1"/>
    <col min="12" max="13" width="13.7109375" customWidth="1"/>
    <col min="14" max="14" width="13.28515625" customWidth="1"/>
    <col min="15" max="26" width="8" customWidth="1"/>
  </cols>
  <sheetData>
    <row r="1" spans="1:26" ht="15.75" customHeight="1" x14ac:dyDescent="0.25">
      <c r="A1" s="149" t="s">
        <v>192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5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5.75" customHeight="1" x14ac:dyDescent="0.25">
      <c r="A2" s="7"/>
      <c r="B2" s="38">
        <f>'1 - Orçamento de Vendas'!C1</f>
        <v>46023</v>
      </c>
      <c r="C2" s="38">
        <f>'1 - Orçamento de Vendas'!D1</f>
        <v>46054</v>
      </c>
      <c r="D2" s="38">
        <f>'1 - Orçamento de Vendas'!E1</f>
        <v>46082</v>
      </c>
      <c r="E2" s="38">
        <f>'1 - Orçamento de Vendas'!F1</f>
        <v>46113</v>
      </c>
      <c r="F2" s="38">
        <f>'1 - Orçamento de Vendas'!G1</f>
        <v>46143</v>
      </c>
      <c r="G2" s="38">
        <f>'1 - Orçamento de Vendas'!H1</f>
        <v>46174</v>
      </c>
      <c r="H2" s="38">
        <f>'1 - Orçamento de Vendas'!I1</f>
        <v>46204</v>
      </c>
      <c r="I2" s="38">
        <f>'1 - Orçamento de Vendas'!J1</f>
        <v>46235</v>
      </c>
      <c r="J2" s="38">
        <f>'1 - Orçamento de Vendas'!K1</f>
        <v>46266</v>
      </c>
      <c r="K2" s="38">
        <f>'1 - Orçamento de Vendas'!L1</f>
        <v>46296</v>
      </c>
      <c r="L2" s="38">
        <f>'1 - Orçamento de Vendas'!M1</f>
        <v>46327</v>
      </c>
      <c r="M2" s="38">
        <f>'1 - Orçamento de Vendas'!N1</f>
        <v>46357</v>
      </c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15.75" customHeight="1" x14ac:dyDescent="0.25">
      <c r="A3" s="7" t="s">
        <v>193</v>
      </c>
      <c r="B3" s="11">
        <f>'3 - Composição dos Produtos'!$H$8</f>
        <v>0</v>
      </c>
      <c r="C3" s="11">
        <f>'3 - Composição dos Produtos'!$H$8</f>
        <v>0</v>
      </c>
      <c r="D3" s="11">
        <f>'3 - Composição dos Produtos'!$H$8</f>
        <v>0</v>
      </c>
      <c r="E3" s="11">
        <f>'3 - Composição dos Produtos'!$H$8</f>
        <v>0</v>
      </c>
      <c r="F3" s="11">
        <f>'3 - Composição dos Produtos'!$H$8</f>
        <v>0</v>
      </c>
      <c r="G3" s="11">
        <f>'3 - Composição dos Produtos'!$H$8</f>
        <v>0</v>
      </c>
      <c r="H3" s="11">
        <f>'3 - Composição dos Produtos'!$H$8</f>
        <v>0</v>
      </c>
      <c r="I3" s="11">
        <f>'3 - Composição dos Produtos'!$H$8</f>
        <v>0</v>
      </c>
      <c r="J3" s="11">
        <f>'3 - Composição dos Produtos'!$H$8</f>
        <v>0</v>
      </c>
      <c r="K3" s="11">
        <f>'3 - Composição dos Produtos'!$H$8</f>
        <v>0</v>
      </c>
      <c r="L3" s="11">
        <f>'3 - Composição dos Produtos'!$H$8</f>
        <v>0</v>
      </c>
      <c r="M3" s="11">
        <f>'3 - Composição dos Produtos'!$H$8</f>
        <v>0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15.75" customHeight="1" x14ac:dyDescent="0.25">
      <c r="A4" s="7" t="s">
        <v>194</v>
      </c>
      <c r="B4" s="11" t="e">
        <f>'6 - Orçamento de Mão de Obra Di'!C8</f>
        <v>#DIV/0!</v>
      </c>
      <c r="C4" s="11" t="e">
        <f>'6 - Orçamento de Mão de Obra Di'!D8</f>
        <v>#DIV/0!</v>
      </c>
      <c r="D4" s="11" t="e">
        <f>'6 - Orçamento de Mão de Obra Di'!E8</f>
        <v>#DIV/0!</v>
      </c>
      <c r="E4" s="11" t="e">
        <f>'6 - Orçamento de Mão de Obra Di'!F8</f>
        <v>#DIV/0!</v>
      </c>
      <c r="F4" s="11" t="e">
        <f>'6 - Orçamento de Mão de Obra Di'!G8</f>
        <v>#DIV/0!</v>
      </c>
      <c r="G4" s="11" t="e">
        <f>'6 - Orçamento de Mão de Obra Di'!H8</f>
        <v>#DIV/0!</v>
      </c>
      <c r="H4" s="11" t="e">
        <f>'6 - Orçamento de Mão de Obra Di'!I8</f>
        <v>#DIV/0!</v>
      </c>
      <c r="I4" s="11" t="e">
        <f>'6 - Orçamento de Mão de Obra Di'!J8</f>
        <v>#DIV/0!</v>
      </c>
      <c r="J4" s="11" t="e">
        <f>'6 - Orçamento de Mão de Obra Di'!K8</f>
        <v>#DIV/0!</v>
      </c>
      <c r="K4" s="11" t="e">
        <f>'6 - Orçamento de Mão de Obra Di'!L8</f>
        <v>#DIV/0!</v>
      </c>
      <c r="L4" s="11" t="e">
        <f>'6 - Orçamento de Mão de Obra Di'!M8</f>
        <v>#DIV/0!</v>
      </c>
      <c r="M4" s="11" t="e">
        <f>'6 - Orçamento de Mão de Obra Di'!N8</f>
        <v>#DIV/0!</v>
      </c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5.75" customHeight="1" x14ac:dyDescent="0.25">
      <c r="A5" s="7" t="s">
        <v>195</v>
      </c>
      <c r="B5" s="11" t="e">
        <f>'7 - Custos indiretos de fabrica'!B19</f>
        <v>#DIV/0!</v>
      </c>
      <c r="C5" s="11" t="e">
        <f>'7 - Custos indiretos de fabrica'!C19</f>
        <v>#DIV/0!</v>
      </c>
      <c r="D5" s="11" t="e">
        <f>'7 - Custos indiretos de fabrica'!D19</f>
        <v>#DIV/0!</v>
      </c>
      <c r="E5" s="11" t="e">
        <f>'7 - Custos indiretos de fabrica'!E19</f>
        <v>#DIV/0!</v>
      </c>
      <c r="F5" s="11" t="e">
        <f>'7 - Custos indiretos de fabrica'!F19</f>
        <v>#DIV/0!</v>
      </c>
      <c r="G5" s="11" t="e">
        <f>'7 - Custos indiretos de fabrica'!G19</f>
        <v>#DIV/0!</v>
      </c>
      <c r="H5" s="11" t="e">
        <f>'7 - Custos indiretos de fabrica'!H19</f>
        <v>#DIV/0!</v>
      </c>
      <c r="I5" s="11" t="e">
        <f>'7 - Custos indiretos de fabrica'!I19</f>
        <v>#DIV/0!</v>
      </c>
      <c r="J5" s="11" t="e">
        <f>'7 - Custos indiretos de fabrica'!J19</f>
        <v>#DIV/0!</v>
      </c>
      <c r="K5" s="11" t="e">
        <f>'7 - Custos indiretos de fabrica'!K19</f>
        <v>#DIV/0!</v>
      </c>
      <c r="L5" s="11" t="e">
        <f>'7 - Custos indiretos de fabrica'!L19</f>
        <v>#DIV/0!</v>
      </c>
      <c r="M5" s="11" t="e">
        <f>'7 - Custos indiretos de fabrica'!M19</f>
        <v>#DIV/0!</v>
      </c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5.75" customHeight="1" x14ac:dyDescent="0.25">
      <c r="A6" s="113" t="s">
        <v>196</v>
      </c>
      <c r="B6" s="103" t="e">
        <f t="shared" ref="B6:M6" si="0">SUM(B3:B5)</f>
        <v>#DIV/0!</v>
      </c>
      <c r="C6" s="103" t="e">
        <f t="shared" si="0"/>
        <v>#DIV/0!</v>
      </c>
      <c r="D6" s="103" t="e">
        <f t="shared" si="0"/>
        <v>#DIV/0!</v>
      </c>
      <c r="E6" s="103" t="e">
        <f t="shared" si="0"/>
        <v>#DIV/0!</v>
      </c>
      <c r="F6" s="103" t="e">
        <f t="shared" si="0"/>
        <v>#DIV/0!</v>
      </c>
      <c r="G6" s="103" t="e">
        <f t="shared" si="0"/>
        <v>#DIV/0!</v>
      </c>
      <c r="H6" s="103" t="e">
        <f t="shared" si="0"/>
        <v>#DIV/0!</v>
      </c>
      <c r="I6" s="103" t="e">
        <f t="shared" si="0"/>
        <v>#DIV/0!</v>
      </c>
      <c r="J6" s="103" t="e">
        <f t="shared" si="0"/>
        <v>#DIV/0!</v>
      </c>
      <c r="K6" s="103" t="e">
        <f t="shared" si="0"/>
        <v>#DIV/0!</v>
      </c>
      <c r="L6" s="103" t="e">
        <f t="shared" si="0"/>
        <v>#DIV/0!</v>
      </c>
      <c r="M6" s="103" t="e">
        <f t="shared" si="0"/>
        <v>#DIV/0!</v>
      </c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5.75" customHeight="1" x14ac:dyDescent="0.25">
      <c r="A7" s="149" t="s">
        <v>197</v>
      </c>
      <c r="B7" s="144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5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5.75" customHeight="1" x14ac:dyDescent="0.25">
      <c r="A8" s="7"/>
      <c r="B8" s="38">
        <f>'1 - Orçamento de Vendas'!C1</f>
        <v>46023</v>
      </c>
      <c r="C8" s="38">
        <f>'1 - Orçamento de Vendas'!D1</f>
        <v>46054</v>
      </c>
      <c r="D8" s="38">
        <f>'1 - Orçamento de Vendas'!E1</f>
        <v>46082</v>
      </c>
      <c r="E8" s="38">
        <f>'1 - Orçamento de Vendas'!F1</f>
        <v>46113</v>
      </c>
      <c r="F8" s="38">
        <f>'1 - Orçamento de Vendas'!G1</f>
        <v>46143</v>
      </c>
      <c r="G8" s="38">
        <f>'1 - Orçamento de Vendas'!H1</f>
        <v>46174</v>
      </c>
      <c r="H8" s="38">
        <f>'1 - Orçamento de Vendas'!I1</f>
        <v>46204</v>
      </c>
      <c r="I8" s="38">
        <f>'1 - Orçamento de Vendas'!J1</f>
        <v>46235</v>
      </c>
      <c r="J8" s="38">
        <f>'1 - Orçamento de Vendas'!K1</f>
        <v>46266</v>
      </c>
      <c r="K8" s="38">
        <f>'1 - Orçamento de Vendas'!L1</f>
        <v>46296</v>
      </c>
      <c r="L8" s="38">
        <f>'1 - Orçamento de Vendas'!M1</f>
        <v>46327</v>
      </c>
      <c r="M8" s="38">
        <f>'1 - Orçamento de Vendas'!N1</f>
        <v>46357</v>
      </c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15.75" customHeight="1" x14ac:dyDescent="0.25">
      <c r="A9" s="7" t="s">
        <v>193</v>
      </c>
      <c r="B9" s="11">
        <f>'3 - Composição dos Produtos'!$H$17</f>
        <v>0</v>
      </c>
      <c r="C9" s="11">
        <f>'3 - Composição dos Produtos'!$H$17</f>
        <v>0</v>
      </c>
      <c r="D9" s="11">
        <f>'3 - Composição dos Produtos'!$H$17</f>
        <v>0</v>
      </c>
      <c r="E9" s="11">
        <f>'3 - Composição dos Produtos'!$H$17</f>
        <v>0</v>
      </c>
      <c r="F9" s="11">
        <f>'3 - Composição dos Produtos'!$H$17</f>
        <v>0</v>
      </c>
      <c r="G9" s="11">
        <f>'3 - Composição dos Produtos'!$H$17</f>
        <v>0</v>
      </c>
      <c r="H9" s="11">
        <f>'3 - Composição dos Produtos'!$H$17</f>
        <v>0</v>
      </c>
      <c r="I9" s="11">
        <f>'3 - Composição dos Produtos'!$H$17</f>
        <v>0</v>
      </c>
      <c r="J9" s="11">
        <f>'3 - Composição dos Produtos'!$H$17</f>
        <v>0</v>
      </c>
      <c r="K9" s="11">
        <f>'3 - Composição dos Produtos'!$H$17</f>
        <v>0</v>
      </c>
      <c r="L9" s="11">
        <f>'3 - Composição dos Produtos'!$H$17</f>
        <v>0</v>
      </c>
      <c r="M9" s="11">
        <f>'3 - Composição dos Produtos'!$H$17</f>
        <v>0</v>
      </c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5.75" customHeight="1" x14ac:dyDescent="0.25">
      <c r="A10" s="7" t="s">
        <v>194</v>
      </c>
      <c r="B10" s="11" t="e">
        <f>'6 - Orçamento de Mão de Obra Di'!C14</f>
        <v>#DIV/0!</v>
      </c>
      <c r="C10" s="11" t="e">
        <f>'6 - Orçamento de Mão de Obra Di'!D14</f>
        <v>#DIV/0!</v>
      </c>
      <c r="D10" s="11" t="e">
        <f>'6 - Orçamento de Mão de Obra Di'!E14</f>
        <v>#DIV/0!</v>
      </c>
      <c r="E10" s="11" t="e">
        <f>'6 - Orçamento de Mão de Obra Di'!F14</f>
        <v>#DIV/0!</v>
      </c>
      <c r="F10" s="11" t="e">
        <f>'6 - Orçamento de Mão de Obra Di'!G14</f>
        <v>#DIV/0!</v>
      </c>
      <c r="G10" s="11" t="e">
        <f>'6 - Orçamento de Mão de Obra Di'!H14</f>
        <v>#DIV/0!</v>
      </c>
      <c r="H10" s="11" t="e">
        <f>'6 - Orçamento de Mão de Obra Di'!I14</f>
        <v>#DIV/0!</v>
      </c>
      <c r="I10" s="11" t="e">
        <f>'6 - Orçamento de Mão de Obra Di'!J14</f>
        <v>#DIV/0!</v>
      </c>
      <c r="J10" s="11" t="e">
        <f>'6 - Orçamento de Mão de Obra Di'!K14</f>
        <v>#DIV/0!</v>
      </c>
      <c r="K10" s="11" t="e">
        <f>'6 - Orçamento de Mão de Obra Di'!L14</f>
        <v>#DIV/0!</v>
      </c>
      <c r="L10" s="11" t="e">
        <f>'6 - Orçamento de Mão de Obra Di'!M14</f>
        <v>#DIV/0!</v>
      </c>
      <c r="M10" s="11" t="e">
        <f>'6 - Orçamento de Mão de Obra Di'!N14</f>
        <v>#DIV/0!</v>
      </c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5.75" customHeight="1" x14ac:dyDescent="0.25">
      <c r="A11" s="7" t="s">
        <v>195</v>
      </c>
      <c r="B11" s="11" t="e">
        <f>'7 - Custos indiretos de fabrica'!B20</f>
        <v>#DIV/0!</v>
      </c>
      <c r="C11" s="11" t="e">
        <f>'7 - Custos indiretos de fabrica'!C20</f>
        <v>#DIV/0!</v>
      </c>
      <c r="D11" s="11" t="e">
        <f>'7 - Custos indiretos de fabrica'!D20</f>
        <v>#DIV/0!</v>
      </c>
      <c r="E11" s="11" t="e">
        <f>'7 - Custos indiretos de fabrica'!E20</f>
        <v>#DIV/0!</v>
      </c>
      <c r="F11" s="11" t="e">
        <f>'7 - Custos indiretos de fabrica'!F20</f>
        <v>#DIV/0!</v>
      </c>
      <c r="G11" s="11" t="e">
        <f>'7 - Custos indiretos de fabrica'!G20</f>
        <v>#DIV/0!</v>
      </c>
      <c r="H11" s="11" t="e">
        <f>'7 - Custos indiretos de fabrica'!H20</f>
        <v>#DIV/0!</v>
      </c>
      <c r="I11" s="11" t="e">
        <f>'7 - Custos indiretos de fabrica'!I20</f>
        <v>#DIV/0!</v>
      </c>
      <c r="J11" s="11" t="e">
        <f>'7 - Custos indiretos de fabrica'!J20</f>
        <v>#DIV/0!</v>
      </c>
      <c r="K11" s="11" t="e">
        <f>'7 - Custos indiretos de fabrica'!K20</f>
        <v>#DIV/0!</v>
      </c>
      <c r="L11" s="11" t="e">
        <f>'7 - Custos indiretos de fabrica'!L20</f>
        <v>#DIV/0!</v>
      </c>
      <c r="M11" s="11" t="e">
        <f>'7 - Custos indiretos de fabrica'!M20</f>
        <v>#DIV/0!</v>
      </c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5.75" customHeight="1" x14ac:dyDescent="0.25">
      <c r="A12" s="113" t="s">
        <v>196</v>
      </c>
      <c r="B12" s="103" t="e">
        <f t="shared" ref="B12:M12" si="1">SUM(B9:B11)</f>
        <v>#DIV/0!</v>
      </c>
      <c r="C12" s="103" t="e">
        <f t="shared" si="1"/>
        <v>#DIV/0!</v>
      </c>
      <c r="D12" s="103" t="e">
        <f t="shared" si="1"/>
        <v>#DIV/0!</v>
      </c>
      <c r="E12" s="103" t="e">
        <f t="shared" si="1"/>
        <v>#DIV/0!</v>
      </c>
      <c r="F12" s="103" t="e">
        <f t="shared" si="1"/>
        <v>#DIV/0!</v>
      </c>
      <c r="G12" s="103" t="e">
        <f t="shared" si="1"/>
        <v>#DIV/0!</v>
      </c>
      <c r="H12" s="103" t="e">
        <f t="shared" si="1"/>
        <v>#DIV/0!</v>
      </c>
      <c r="I12" s="103" t="e">
        <f t="shared" si="1"/>
        <v>#DIV/0!</v>
      </c>
      <c r="J12" s="103" t="e">
        <f t="shared" si="1"/>
        <v>#DIV/0!</v>
      </c>
      <c r="K12" s="103" t="e">
        <f t="shared" si="1"/>
        <v>#DIV/0!</v>
      </c>
      <c r="L12" s="103" t="e">
        <f t="shared" si="1"/>
        <v>#DIV/0!</v>
      </c>
      <c r="M12" s="103" t="e">
        <f t="shared" si="1"/>
        <v>#DIV/0!</v>
      </c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5.75" customHeight="1" x14ac:dyDescent="0.25">
      <c r="A13" s="149" t="s">
        <v>198</v>
      </c>
      <c r="B13" s="144"/>
      <c r="C13" s="144"/>
      <c r="D13" s="144"/>
      <c r="E13" s="144"/>
      <c r="F13" s="144"/>
      <c r="G13" s="144"/>
      <c r="H13" s="144"/>
      <c r="I13" s="144"/>
      <c r="J13" s="144"/>
      <c r="K13" s="144"/>
      <c r="L13" s="144"/>
      <c r="M13" s="145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15.75" customHeight="1" x14ac:dyDescent="0.25">
      <c r="A14" s="7" t="s">
        <v>189</v>
      </c>
      <c r="B14" s="111">
        <f>'1 - Orçamento de Vendas'!C23</f>
        <v>0</v>
      </c>
      <c r="C14" s="111">
        <f>'1 - Orçamento de Vendas'!D23</f>
        <v>0</v>
      </c>
      <c r="D14" s="111">
        <f>'1 - Orçamento de Vendas'!E23</f>
        <v>0</v>
      </c>
      <c r="E14" s="111">
        <f>'1 - Orçamento de Vendas'!F23</f>
        <v>0</v>
      </c>
      <c r="F14" s="111">
        <f>'1 - Orçamento de Vendas'!G23</f>
        <v>0</v>
      </c>
      <c r="G14" s="111">
        <f>'1 - Orçamento de Vendas'!H23</f>
        <v>0</v>
      </c>
      <c r="H14" s="111">
        <f>'1 - Orçamento de Vendas'!I23</f>
        <v>0</v>
      </c>
      <c r="I14" s="111">
        <f>'1 - Orçamento de Vendas'!J23</f>
        <v>0</v>
      </c>
      <c r="J14" s="111">
        <f>'1 - Orçamento de Vendas'!K23</f>
        <v>0</v>
      </c>
      <c r="K14" s="111">
        <f>'1 - Orçamento de Vendas'!L23</f>
        <v>0</v>
      </c>
      <c r="L14" s="111">
        <f>'1 - Orçamento de Vendas'!M23</f>
        <v>0</v>
      </c>
      <c r="M14" s="111">
        <f>'1 - Orçamento de Vendas'!N23</f>
        <v>0</v>
      </c>
      <c r="N14" s="114">
        <f t="shared" ref="N14:N15" si="2">SUM(B14:M14)</f>
        <v>0</v>
      </c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5.75" customHeight="1" x14ac:dyDescent="0.25">
      <c r="A15" s="7" t="s">
        <v>190</v>
      </c>
      <c r="B15" s="111">
        <f>'1 - Orçamento de Vendas'!C50</f>
        <v>0</v>
      </c>
      <c r="C15" s="111">
        <f>'1 - Orçamento de Vendas'!D50</f>
        <v>0</v>
      </c>
      <c r="D15" s="111">
        <f>'1 - Orçamento de Vendas'!E50</f>
        <v>0</v>
      </c>
      <c r="E15" s="111">
        <f>'1 - Orçamento de Vendas'!F50</f>
        <v>0</v>
      </c>
      <c r="F15" s="111">
        <f>'1 - Orçamento de Vendas'!G50</f>
        <v>0</v>
      </c>
      <c r="G15" s="111">
        <f>'1 - Orçamento de Vendas'!H50</f>
        <v>0</v>
      </c>
      <c r="H15" s="111">
        <f>'1 - Orçamento de Vendas'!I50</f>
        <v>0</v>
      </c>
      <c r="I15" s="111">
        <f>'1 - Orçamento de Vendas'!J50</f>
        <v>0</v>
      </c>
      <c r="J15" s="111">
        <f>'1 - Orçamento de Vendas'!K50</f>
        <v>0</v>
      </c>
      <c r="K15" s="111">
        <f>'1 - Orçamento de Vendas'!L50</f>
        <v>0</v>
      </c>
      <c r="L15" s="111">
        <f>'1 - Orçamento de Vendas'!M50</f>
        <v>0</v>
      </c>
      <c r="M15" s="111">
        <f>'1 - Orçamento de Vendas'!N50</f>
        <v>0</v>
      </c>
      <c r="N15" s="114">
        <f t="shared" si="2"/>
        <v>0</v>
      </c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5.75" customHeight="1" x14ac:dyDescent="0.25">
      <c r="A16" s="149" t="s">
        <v>199</v>
      </c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5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5.75" customHeight="1" x14ac:dyDescent="0.25">
      <c r="A17" s="7" t="s">
        <v>189</v>
      </c>
      <c r="B17" s="51" t="e">
        <f t="shared" ref="B17:M17" si="3">B14*B6</f>
        <v>#DIV/0!</v>
      </c>
      <c r="C17" s="51" t="e">
        <f t="shared" si="3"/>
        <v>#DIV/0!</v>
      </c>
      <c r="D17" s="51" t="e">
        <f t="shared" si="3"/>
        <v>#DIV/0!</v>
      </c>
      <c r="E17" s="51" t="e">
        <f t="shared" si="3"/>
        <v>#DIV/0!</v>
      </c>
      <c r="F17" s="51" t="e">
        <f t="shared" si="3"/>
        <v>#DIV/0!</v>
      </c>
      <c r="G17" s="51" t="e">
        <f t="shared" si="3"/>
        <v>#DIV/0!</v>
      </c>
      <c r="H17" s="51" t="e">
        <f t="shared" si="3"/>
        <v>#DIV/0!</v>
      </c>
      <c r="I17" s="51" t="e">
        <f t="shared" si="3"/>
        <v>#DIV/0!</v>
      </c>
      <c r="J17" s="51" t="e">
        <f t="shared" si="3"/>
        <v>#DIV/0!</v>
      </c>
      <c r="K17" s="51" t="e">
        <f t="shared" si="3"/>
        <v>#DIV/0!</v>
      </c>
      <c r="L17" s="51" t="e">
        <f t="shared" si="3"/>
        <v>#DIV/0!</v>
      </c>
      <c r="M17" s="51" t="e">
        <f t="shared" si="3"/>
        <v>#DIV/0!</v>
      </c>
      <c r="N17" s="40" t="e">
        <f t="shared" ref="N17:N19" si="4">SUM(B17:M17)</f>
        <v>#DIV/0!</v>
      </c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5.75" customHeight="1" x14ac:dyDescent="0.25">
      <c r="A18" s="7" t="s">
        <v>190</v>
      </c>
      <c r="B18" s="51" t="e">
        <f t="shared" ref="B18:M18" si="5">B15*B12</f>
        <v>#DIV/0!</v>
      </c>
      <c r="C18" s="51" t="e">
        <f t="shared" si="5"/>
        <v>#DIV/0!</v>
      </c>
      <c r="D18" s="51" t="e">
        <f t="shared" si="5"/>
        <v>#DIV/0!</v>
      </c>
      <c r="E18" s="51" t="e">
        <f t="shared" si="5"/>
        <v>#DIV/0!</v>
      </c>
      <c r="F18" s="51" t="e">
        <f t="shared" si="5"/>
        <v>#DIV/0!</v>
      </c>
      <c r="G18" s="51" t="e">
        <f t="shared" si="5"/>
        <v>#DIV/0!</v>
      </c>
      <c r="H18" s="51" t="e">
        <f t="shared" si="5"/>
        <v>#DIV/0!</v>
      </c>
      <c r="I18" s="51" t="e">
        <f t="shared" si="5"/>
        <v>#DIV/0!</v>
      </c>
      <c r="J18" s="51" t="e">
        <f t="shared" si="5"/>
        <v>#DIV/0!</v>
      </c>
      <c r="K18" s="51" t="e">
        <f t="shared" si="5"/>
        <v>#DIV/0!</v>
      </c>
      <c r="L18" s="51" t="e">
        <f t="shared" si="5"/>
        <v>#DIV/0!</v>
      </c>
      <c r="M18" s="51" t="e">
        <f t="shared" si="5"/>
        <v>#DIV/0!</v>
      </c>
      <c r="N18" s="40" t="e">
        <f t="shared" si="4"/>
        <v>#DIV/0!</v>
      </c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5.75" customHeight="1" x14ac:dyDescent="0.25">
      <c r="A19" s="33" t="s">
        <v>200</v>
      </c>
      <c r="B19" s="36" t="e">
        <f t="shared" ref="B19:M19" si="6">SUM(B17:B18)</f>
        <v>#DIV/0!</v>
      </c>
      <c r="C19" s="36" t="e">
        <f t="shared" si="6"/>
        <v>#DIV/0!</v>
      </c>
      <c r="D19" s="36" t="e">
        <f t="shared" si="6"/>
        <v>#DIV/0!</v>
      </c>
      <c r="E19" s="36" t="e">
        <f t="shared" si="6"/>
        <v>#DIV/0!</v>
      </c>
      <c r="F19" s="36" t="e">
        <f t="shared" si="6"/>
        <v>#DIV/0!</v>
      </c>
      <c r="G19" s="36" t="e">
        <f t="shared" si="6"/>
        <v>#DIV/0!</v>
      </c>
      <c r="H19" s="36" t="e">
        <f t="shared" si="6"/>
        <v>#DIV/0!</v>
      </c>
      <c r="I19" s="36" t="e">
        <f t="shared" si="6"/>
        <v>#DIV/0!</v>
      </c>
      <c r="J19" s="36" t="e">
        <f t="shared" si="6"/>
        <v>#DIV/0!</v>
      </c>
      <c r="K19" s="36" t="e">
        <f t="shared" si="6"/>
        <v>#DIV/0!</v>
      </c>
      <c r="L19" s="36" t="e">
        <f t="shared" si="6"/>
        <v>#DIV/0!</v>
      </c>
      <c r="M19" s="36" t="e">
        <f t="shared" si="6"/>
        <v>#DIV/0!</v>
      </c>
      <c r="N19" s="40" t="e">
        <f t="shared" si="4"/>
        <v>#DIV/0!</v>
      </c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</row>
    <row r="20" spans="1:26" ht="15.75" customHeight="1" x14ac:dyDescent="0.25">
      <c r="A20" s="7" t="s">
        <v>201</v>
      </c>
      <c r="B20" s="8">
        <f>'2 - Orçamento de Produção'!C7</f>
        <v>0</v>
      </c>
      <c r="C20" s="8">
        <f>'2 - Orçamento de Produção'!D7</f>
        <v>0</v>
      </c>
      <c r="D20" s="8">
        <f>'2 - Orçamento de Produção'!E7</f>
        <v>0</v>
      </c>
      <c r="E20" s="8">
        <f>'2 - Orçamento de Produção'!F7</f>
        <v>0</v>
      </c>
      <c r="F20" s="8">
        <f>'2 - Orçamento de Produção'!G7</f>
        <v>0</v>
      </c>
      <c r="G20" s="8">
        <f>'2 - Orçamento de Produção'!H7</f>
        <v>0</v>
      </c>
      <c r="H20" s="8">
        <f>'2 - Orçamento de Produção'!I7</f>
        <v>0</v>
      </c>
      <c r="I20" s="8">
        <f>'2 - Orçamento de Produção'!J7</f>
        <v>0</v>
      </c>
      <c r="J20" s="8">
        <f>'2 - Orçamento de Produção'!K7</f>
        <v>0</v>
      </c>
      <c r="K20" s="8">
        <f>'2 - Orçamento de Produção'!L7</f>
        <v>0</v>
      </c>
      <c r="L20" s="8">
        <f>'2 - Orçamento de Produção'!M7</f>
        <v>0</v>
      </c>
      <c r="M20" s="8">
        <f>'2 - Orçamento de Produção'!N7</f>
        <v>0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5.75" customHeight="1" x14ac:dyDescent="0.25">
      <c r="A21" s="7" t="s">
        <v>202</v>
      </c>
      <c r="B21" s="11" t="e">
        <f t="shared" ref="B21:M21" si="7">B20*B6</f>
        <v>#DIV/0!</v>
      </c>
      <c r="C21" s="11" t="e">
        <f t="shared" si="7"/>
        <v>#DIV/0!</v>
      </c>
      <c r="D21" s="11" t="e">
        <f t="shared" si="7"/>
        <v>#DIV/0!</v>
      </c>
      <c r="E21" s="11" t="e">
        <f t="shared" si="7"/>
        <v>#DIV/0!</v>
      </c>
      <c r="F21" s="11" t="e">
        <f t="shared" si="7"/>
        <v>#DIV/0!</v>
      </c>
      <c r="G21" s="11" t="e">
        <f t="shared" si="7"/>
        <v>#DIV/0!</v>
      </c>
      <c r="H21" s="11" t="e">
        <f t="shared" si="7"/>
        <v>#DIV/0!</v>
      </c>
      <c r="I21" s="11" t="e">
        <f t="shared" si="7"/>
        <v>#DIV/0!</v>
      </c>
      <c r="J21" s="11" t="e">
        <f t="shared" si="7"/>
        <v>#DIV/0!</v>
      </c>
      <c r="K21" s="11" t="e">
        <f t="shared" si="7"/>
        <v>#DIV/0!</v>
      </c>
      <c r="L21" s="11" t="e">
        <f t="shared" si="7"/>
        <v>#DIV/0!</v>
      </c>
      <c r="M21" s="11" t="e">
        <f t="shared" si="7"/>
        <v>#DIV/0!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15.75" customHeight="1" x14ac:dyDescent="0.25">
      <c r="A22" s="7" t="s">
        <v>203</v>
      </c>
      <c r="B22" s="8">
        <f>'2 - Orçamento de Produção'!C15</f>
        <v>0</v>
      </c>
      <c r="C22" s="8">
        <f>'2 - Orçamento de Produção'!D15</f>
        <v>0</v>
      </c>
      <c r="D22" s="8">
        <f>'2 - Orçamento de Produção'!E15</f>
        <v>0</v>
      </c>
      <c r="E22" s="8">
        <f>'2 - Orçamento de Produção'!F15</f>
        <v>0</v>
      </c>
      <c r="F22" s="8">
        <f>'2 - Orçamento de Produção'!G15</f>
        <v>0</v>
      </c>
      <c r="G22" s="8">
        <f>'2 - Orçamento de Produção'!H15</f>
        <v>0</v>
      </c>
      <c r="H22" s="8">
        <f>'2 - Orçamento de Produção'!I15</f>
        <v>0</v>
      </c>
      <c r="I22" s="8">
        <f>'2 - Orçamento de Produção'!J15</f>
        <v>0</v>
      </c>
      <c r="J22" s="8">
        <f>'2 - Orçamento de Produção'!K15</f>
        <v>0</v>
      </c>
      <c r="K22" s="8">
        <f>'2 - Orçamento de Produção'!L15</f>
        <v>0</v>
      </c>
      <c r="L22" s="8">
        <f>'2 - Orçamento de Produção'!M15</f>
        <v>0</v>
      </c>
      <c r="M22" s="8">
        <f>'2 - Orçamento de Produção'!N15</f>
        <v>0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5.75" customHeight="1" x14ac:dyDescent="0.25">
      <c r="A23" s="7" t="s">
        <v>204</v>
      </c>
      <c r="B23" s="11" t="e">
        <f t="shared" ref="B23:M23" si="8">B22*B12</f>
        <v>#DIV/0!</v>
      </c>
      <c r="C23" s="11" t="e">
        <f t="shared" si="8"/>
        <v>#DIV/0!</v>
      </c>
      <c r="D23" s="11" t="e">
        <f t="shared" si="8"/>
        <v>#DIV/0!</v>
      </c>
      <c r="E23" s="11" t="e">
        <f t="shared" si="8"/>
        <v>#DIV/0!</v>
      </c>
      <c r="F23" s="11" t="e">
        <f t="shared" si="8"/>
        <v>#DIV/0!</v>
      </c>
      <c r="G23" s="11" t="e">
        <f t="shared" si="8"/>
        <v>#DIV/0!</v>
      </c>
      <c r="H23" s="11" t="e">
        <f t="shared" si="8"/>
        <v>#DIV/0!</v>
      </c>
      <c r="I23" s="11" t="e">
        <f t="shared" si="8"/>
        <v>#DIV/0!</v>
      </c>
      <c r="J23" s="11" t="e">
        <f t="shared" si="8"/>
        <v>#DIV/0!</v>
      </c>
      <c r="K23" s="11" t="e">
        <f t="shared" si="8"/>
        <v>#DIV/0!</v>
      </c>
      <c r="L23" s="11" t="e">
        <f t="shared" si="8"/>
        <v>#DIV/0!</v>
      </c>
      <c r="M23" s="11" t="e">
        <f t="shared" si="8"/>
        <v>#DIV/0!</v>
      </c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15.75" customHeight="1" x14ac:dyDescent="0.25">
      <c r="A24" s="7" t="s">
        <v>205</v>
      </c>
      <c r="B24" s="11" t="e">
        <f t="shared" ref="B24:M24" si="9">B21+B23</f>
        <v>#DIV/0!</v>
      </c>
      <c r="C24" s="11" t="e">
        <f t="shared" si="9"/>
        <v>#DIV/0!</v>
      </c>
      <c r="D24" s="11" t="e">
        <f t="shared" si="9"/>
        <v>#DIV/0!</v>
      </c>
      <c r="E24" s="11" t="e">
        <f t="shared" si="9"/>
        <v>#DIV/0!</v>
      </c>
      <c r="F24" s="11" t="e">
        <f t="shared" si="9"/>
        <v>#DIV/0!</v>
      </c>
      <c r="G24" s="11" t="e">
        <f t="shared" si="9"/>
        <v>#DIV/0!</v>
      </c>
      <c r="H24" s="11" t="e">
        <f t="shared" si="9"/>
        <v>#DIV/0!</v>
      </c>
      <c r="I24" s="11" t="e">
        <f t="shared" si="9"/>
        <v>#DIV/0!</v>
      </c>
      <c r="J24" s="11" t="e">
        <f t="shared" si="9"/>
        <v>#DIV/0!</v>
      </c>
      <c r="K24" s="11" t="e">
        <f t="shared" si="9"/>
        <v>#DIV/0!</v>
      </c>
      <c r="L24" s="11" t="e">
        <f t="shared" si="9"/>
        <v>#DIV/0!</v>
      </c>
      <c r="M24" s="11" t="e">
        <f t="shared" si="9"/>
        <v>#DIV/0!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5.75" customHeight="1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15.75" customHeight="1" x14ac:dyDescent="0.25">
      <c r="A26" s="10"/>
      <c r="B26" s="4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5.75" customHeight="1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15.75" customHeight="1" x14ac:dyDescent="0.2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15.75" customHeight="1" x14ac:dyDescent="0.25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15.75" customHeight="1" x14ac:dyDescent="0.25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15.75" customHeight="1" x14ac:dyDescent="0.25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5.75" customHeight="1" x14ac:dyDescent="0.25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5.7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5.75" customHeight="1" x14ac:dyDescent="0.2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5.75" customHeight="1" x14ac:dyDescent="0.2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5.75" customHeight="1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5.75" customHeight="1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5.75" customHeight="1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5.75" customHeight="1" x14ac:dyDescent="0.2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5.75" customHeight="1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5.75" customHeight="1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5.75" customHeight="1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5.75" customHeight="1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5.75" customHeight="1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5.75" customHeight="1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5.75" customHeight="1" x14ac:dyDescent="0.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5.75" customHeight="1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5.75" customHeight="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5.75" customHeight="1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5.75" customHeight="1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5.75" customHeight="1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5.75" customHeight="1" x14ac:dyDescent="0.2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5.75" customHeight="1" x14ac:dyDescent="0.2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5.75" customHeight="1" x14ac:dyDescent="0.2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5.75" customHeight="1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5.75" customHeight="1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5.75" customHeight="1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5.75" customHeight="1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5.75" customHeight="1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5.75" customHeight="1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5.75" customHeight="1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.75" customHeight="1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5.75" customHeight="1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5.75" customHeight="1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5.75" customHeight="1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5.75" customHeight="1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5.75" customHeight="1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5.75" customHeight="1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5.75" customHeight="1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5.75" customHeight="1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5.75" customHeight="1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5.75" customHeight="1" x14ac:dyDescent="0.25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5.75" customHeight="1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5.75" customHeight="1" x14ac:dyDescent="0.2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5.75" customHeight="1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15.75" customHeight="1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5.75" customHeight="1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5.75" customHeight="1" x14ac:dyDescent="0.2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15.75" customHeight="1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15.75" customHeight="1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15.75" customHeight="1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15.75" customHeight="1" x14ac:dyDescent="0.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15.75" customHeight="1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15.75" customHeight="1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15.75" customHeight="1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15.75" customHeight="1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5.75" customHeight="1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5.75" customHeight="1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5.75" customHeight="1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15.75" customHeight="1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5.75" customHeight="1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5.75" customHeight="1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15.75" customHeight="1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5.75" customHeight="1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15.75" customHeight="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5.75" customHeight="1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5.75" customHeight="1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5.75" customHeight="1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5.75" customHeight="1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5.75" customHeight="1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5.75" customHeight="1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5.75" customHeight="1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5.75" customHeight="1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5.75" customHeight="1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5.75" customHeight="1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5.75" customHeight="1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5.75" customHeight="1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5.75" customHeight="1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5.75" customHeight="1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5.75" customHeight="1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5.7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5.75" customHeight="1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5.75" customHeight="1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5.75" customHeight="1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5.75" customHeight="1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5.75" customHeight="1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5.75" customHeight="1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5.75" customHeight="1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5.75" customHeight="1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5.75" customHeight="1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5.75" customHeight="1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5.75" customHeight="1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5.75" customHeight="1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5.75" customHeight="1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5.75" customHeight="1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5.75" customHeight="1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5.75" customHeight="1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5.75" customHeight="1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5.75" customHeight="1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5.75" customHeight="1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5.75" customHeight="1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5.75" customHeight="1" x14ac:dyDescent="0.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5.75" customHeight="1" x14ac:dyDescent="0.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5.75" customHeight="1" x14ac:dyDescent="0.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5.75" customHeight="1" x14ac:dyDescent="0.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5.75" customHeight="1" x14ac:dyDescent="0.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5.75" customHeight="1" x14ac:dyDescent="0.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5.75" customHeight="1" x14ac:dyDescent="0.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5.75" customHeight="1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5.75" customHeight="1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5.75" customHeight="1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5.7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5.75" customHeight="1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5.75" customHeight="1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5.75" customHeight="1" x14ac:dyDescent="0.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5.75" customHeight="1" x14ac:dyDescent="0.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5.75" customHeight="1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5.75" customHeight="1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5.75" customHeight="1" x14ac:dyDescent="0.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5.75" customHeight="1" x14ac:dyDescent="0.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5.75" customHeight="1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5.75" customHeight="1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5.75" customHeight="1" x14ac:dyDescent="0.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5.75" customHeight="1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5.75" customHeight="1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5.75" customHeight="1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5.75" customHeight="1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5.75" customHeight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5.75" customHeight="1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5.75" customHeight="1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5.75" customHeight="1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5.75" customHeight="1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5.75" customHeight="1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5.75" customHeight="1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5.75" customHeight="1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5.75" customHeight="1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5.75" customHeight="1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5.75" customHeight="1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5.75" customHeight="1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5.75" customHeight="1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5.75" customHeight="1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5.75" customHeight="1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5.75" customHeight="1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5.75" customHeight="1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5.75" customHeight="1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5.75" customHeight="1" x14ac:dyDescent="0.25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5.75" customHeight="1" x14ac:dyDescent="0.25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5.75" customHeight="1" x14ac:dyDescent="0.25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5.75" customHeight="1" x14ac:dyDescent="0.25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5.75" customHeight="1" x14ac:dyDescent="0.25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5.75" customHeight="1" x14ac:dyDescent="0.25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5.75" customHeight="1" x14ac:dyDescent="0.25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5.75" customHeight="1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5.75" customHeight="1" x14ac:dyDescent="0.25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5.75" customHeight="1" x14ac:dyDescent="0.25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5.75" customHeight="1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5.75" customHeight="1" x14ac:dyDescent="0.25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5.75" customHeight="1" x14ac:dyDescent="0.25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5.75" customHeight="1" x14ac:dyDescent="0.25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5.75" customHeight="1" x14ac:dyDescent="0.25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5.75" customHeight="1" x14ac:dyDescent="0.2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5.75" customHeight="1" x14ac:dyDescent="0.25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5.75" customHeight="1" x14ac:dyDescent="0.25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5.75" customHeight="1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5.75" customHeight="1" x14ac:dyDescent="0.25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5.75" customHeight="1" x14ac:dyDescent="0.25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5.75" customHeight="1" x14ac:dyDescent="0.25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5.75" customHeight="1" x14ac:dyDescent="0.25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5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5.75" customHeight="1" x14ac:dyDescent="0.25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5.75" customHeight="1" x14ac:dyDescent="0.25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5.75" customHeight="1" x14ac:dyDescent="0.25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5.75" customHeight="1" x14ac:dyDescent="0.25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5.75" customHeight="1" x14ac:dyDescent="0.25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5.75" customHeight="1" x14ac:dyDescent="0.25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5.75" customHeight="1" x14ac:dyDescent="0.25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5.75" customHeight="1" x14ac:dyDescent="0.25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5.75" customHeight="1" x14ac:dyDescent="0.25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5.75" customHeight="1" x14ac:dyDescent="0.25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5.75" customHeight="1" x14ac:dyDescent="0.25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5.75" customHeight="1" x14ac:dyDescent="0.25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5.75" customHeight="1" x14ac:dyDescent="0.25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5.75" customHeight="1" x14ac:dyDescent="0.25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5.75" customHeight="1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5.75" customHeight="1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5.75" customHeight="1" x14ac:dyDescent="0.25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5.75" customHeight="1" x14ac:dyDescent="0.25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5.75" customHeight="1" x14ac:dyDescent="0.25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5.75" customHeight="1" x14ac:dyDescent="0.25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5.75" customHeight="1" x14ac:dyDescent="0.25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5.75" customHeight="1" x14ac:dyDescent="0.25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5.75" customHeight="1" x14ac:dyDescent="0.25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5.75" customHeight="1" x14ac:dyDescent="0.25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5.75" customHeight="1" x14ac:dyDescent="0.25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5.75" customHeight="1" x14ac:dyDescent="0.25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5.75" customHeight="1" x14ac:dyDescent="0.25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5.75" customHeight="1" x14ac:dyDescent="0.25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5.75" customHeight="1" x14ac:dyDescent="0.25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5.75" customHeight="1" x14ac:dyDescent="0.25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5.75" customHeight="1" x14ac:dyDescent="0.25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5.75" customHeight="1" x14ac:dyDescent="0.25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5.75" customHeight="1" x14ac:dyDescent="0.25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5.75" customHeight="1" x14ac:dyDescent="0.25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5.75" customHeight="1" x14ac:dyDescent="0.25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5.75" customHeight="1" x14ac:dyDescent="0.25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5.75" customHeight="1" x14ac:dyDescent="0.25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5.75" customHeight="1" x14ac:dyDescent="0.25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5.75" customHeight="1" x14ac:dyDescent="0.25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5.75" customHeight="1" x14ac:dyDescent="0.25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5.75" customHeight="1" x14ac:dyDescent="0.25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5.75" customHeight="1" x14ac:dyDescent="0.25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5.75" customHeight="1" x14ac:dyDescent="0.25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5.75" customHeight="1" x14ac:dyDescent="0.25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5.75" customHeight="1" x14ac:dyDescent="0.25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5.75" customHeight="1" x14ac:dyDescent="0.25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5.75" customHeight="1" x14ac:dyDescent="0.25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5.75" customHeight="1" x14ac:dyDescent="0.25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5.75" customHeight="1" x14ac:dyDescent="0.25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5.75" customHeight="1" x14ac:dyDescent="0.25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5.75" customHeight="1" x14ac:dyDescent="0.25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5.75" customHeight="1" x14ac:dyDescent="0.25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5.75" customHeight="1" x14ac:dyDescent="0.25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5.75" customHeight="1" x14ac:dyDescent="0.25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5.75" customHeight="1" x14ac:dyDescent="0.25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5.75" customHeight="1" x14ac:dyDescent="0.25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5.75" customHeight="1" x14ac:dyDescent="0.25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5.75" customHeight="1" x14ac:dyDescent="0.25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5.75" customHeight="1" x14ac:dyDescent="0.25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5.75" customHeight="1" x14ac:dyDescent="0.25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5.75" customHeight="1" x14ac:dyDescent="0.25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5.75" customHeight="1" x14ac:dyDescent="0.25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5.75" customHeight="1" x14ac:dyDescent="0.25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5.75" customHeight="1" x14ac:dyDescent="0.25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5.75" customHeight="1" x14ac:dyDescent="0.25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5.75" customHeight="1" x14ac:dyDescent="0.25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5.75" customHeight="1" x14ac:dyDescent="0.25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5.75" customHeight="1" x14ac:dyDescent="0.25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5.75" customHeight="1" x14ac:dyDescent="0.25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5.75" customHeight="1" x14ac:dyDescent="0.25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5.75" customHeight="1" x14ac:dyDescent="0.25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5.75" customHeight="1" x14ac:dyDescent="0.25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5.75" customHeight="1" x14ac:dyDescent="0.25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5.75" customHeight="1" x14ac:dyDescent="0.25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5.75" customHeight="1" x14ac:dyDescent="0.25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5.75" customHeight="1" x14ac:dyDescent="0.25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5.75" customHeight="1" x14ac:dyDescent="0.25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5.75" customHeight="1" x14ac:dyDescent="0.25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5.75" customHeight="1" x14ac:dyDescent="0.25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5.75" customHeight="1" x14ac:dyDescent="0.25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5.75" customHeight="1" x14ac:dyDescent="0.25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5.75" customHeight="1" x14ac:dyDescent="0.25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5.75" customHeight="1" x14ac:dyDescent="0.25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5.75" customHeight="1" x14ac:dyDescent="0.25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5.75" customHeight="1" x14ac:dyDescent="0.25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5.75" customHeight="1" x14ac:dyDescent="0.25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5.75" customHeight="1" x14ac:dyDescent="0.25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5.75" customHeight="1" x14ac:dyDescent="0.25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5.75" customHeight="1" x14ac:dyDescent="0.25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5.75" customHeight="1" x14ac:dyDescent="0.25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5.75" customHeight="1" x14ac:dyDescent="0.25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5.75" customHeight="1" x14ac:dyDescent="0.25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5.75" customHeight="1" x14ac:dyDescent="0.25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5.75" customHeight="1" x14ac:dyDescent="0.25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5.75" customHeight="1" x14ac:dyDescent="0.25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5.75" customHeight="1" x14ac:dyDescent="0.25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5.75" customHeight="1" x14ac:dyDescent="0.25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5.75" customHeight="1" x14ac:dyDescent="0.25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5.75" customHeight="1" x14ac:dyDescent="0.25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5.75" customHeight="1" x14ac:dyDescent="0.25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5.75" customHeight="1" x14ac:dyDescent="0.25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5.75" customHeight="1" x14ac:dyDescent="0.25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5.75" customHeight="1" x14ac:dyDescent="0.25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5.75" customHeight="1" x14ac:dyDescent="0.25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5.75" customHeight="1" x14ac:dyDescent="0.25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5.75" customHeight="1" x14ac:dyDescent="0.25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5.75" customHeight="1" x14ac:dyDescent="0.25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5.75" customHeight="1" x14ac:dyDescent="0.25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5.75" customHeight="1" x14ac:dyDescent="0.25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5.75" customHeight="1" x14ac:dyDescent="0.25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5.75" customHeight="1" x14ac:dyDescent="0.25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5.75" customHeight="1" x14ac:dyDescent="0.25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5.75" customHeight="1" x14ac:dyDescent="0.25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5.75" customHeight="1" x14ac:dyDescent="0.25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5.75" customHeight="1" x14ac:dyDescent="0.25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5.75" customHeight="1" x14ac:dyDescent="0.25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5.75" customHeight="1" x14ac:dyDescent="0.25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5.75" customHeight="1" x14ac:dyDescent="0.25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5.75" customHeight="1" x14ac:dyDescent="0.25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5.75" customHeight="1" x14ac:dyDescent="0.25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5.75" customHeight="1" x14ac:dyDescent="0.25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5.75" customHeight="1" x14ac:dyDescent="0.25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5.75" customHeight="1" x14ac:dyDescent="0.25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5.75" customHeight="1" x14ac:dyDescent="0.25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5.75" customHeight="1" x14ac:dyDescent="0.25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5.75" customHeight="1" x14ac:dyDescent="0.25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5.75" customHeight="1" x14ac:dyDescent="0.25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5.75" customHeight="1" x14ac:dyDescent="0.25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5.75" customHeight="1" x14ac:dyDescent="0.25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5.75" customHeight="1" x14ac:dyDescent="0.25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5.75" customHeight="1" x14ac:dyDescent="0.25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5.75" customHeight="1" x14ac:dyDescent="0.25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5.75" customHeight="1" x14ac:dyDescent="0.25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5.75" customHeight="1" x14ac:dyDescent="0.25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5.75" customHeight="1" x14ac:dyDescent="0.25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5.75" customHeight="1" x14ac:dyDescent="0.25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5.75" customHeight="1" x14ac:dyDescent="0.25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5.75" customHeight="1" x14ac:dyDescent="0.25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5.75" customHeight="1" x14ac:dyDescent="0.25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5.75" customHeight="1" x14ac:dyDescent="0.25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5.75" customHeight="1" x14ac:dyDescent="0.25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5.75" customHeight="1" x14ac:dyDescent="0.25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5.75" customHeight="1" x14ac:dyDescent="0.25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5.75" customHeight="1" x14ac:dyDescent="0.25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5.75" customHeight="1" x14ac:dyDescent="0.25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5.75" customHeight="1" x14ac:dyDescent="0.25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5.75" customHeight="1" x14ac:dyDescent="0.25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5.75" customHeight="1" x14ac:dyDescent="0.25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5.75" customHeight="1" x14ac:dyDescent="0.25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5.75" customHeight="1" x14ac:dyDescent="0.25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5.75" customHeight="1" x14ac:dyDescent="0.25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5.75" customHeight="1" x14ac:dyDescent="0.25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5.75" customHeight="1" x14ac:dyDescent="0.25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5.75" customHeight="1" x14ac:dyDescent="0.25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5.75" customHeight="1" x14ac:dyDescent="0.25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5.75" customHeight="1" x14ac:dyDescent="0.25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5.75" customHeight="1" x14ac:dyDescent="0.25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5.75" customHeight="1" x14ac:dyDescent="0.25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5.75" customHeight="1" x14ac:dyDescent="0.25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5.75" customHeight="1" x14ac:dyDescent="0.25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5.75" customHeight="1" x14ac:dyDescent="0.25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5.75" customHeight="1" x14ac:dyDescent="0.25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5.75" customHeight="1" x14ac:dyDescent="0.25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5.75" customHeight="1" x14ac:dyDescent="0.25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5.75" customHeight="1" x14ac:dyDescent="0.25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5.75" customHeight="1" x14ac:dyDescent="0.25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5.75" customHeight="1" x14ac:dyDescent="0.25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5.75" customHeight="1" x14ac:dyDescent="0.25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5.75" customHeight="1" x14ac:dyDescent="0.25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5.75" customHeight="1" x14ac:dyDescent="0.25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5.75" customHeight="1" x14ac:dyDescent="0.25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5.75" customHeight="1" x14ac:dyDescent="0.25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5.75" customHeight="1" x14ac:dyDescent="0.25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5.75" customHeight="1" x14ac:dyDescent="0.25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5.75" customHeight="1" x14ac:dyDescent="0.25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5.75" customHeight="1" x14ac:dyDescent="0.25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5.75" customHeight="1" x14ac:dyDescent="0.25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5.75" customHeight="1" x14ac:dyDescent="0.25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5.75" customHeight="1" x14ac:dyDescent="0.25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5.75" customHeight="1" x14ac:dyDescent="0.25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5.75" customHeight="1" x14ac:dyDescent="0.25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5.75" customHeight="1" x14ac:dyDescent="0.25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5.75" customHeight="1" x14ac:dyDescent="0.25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5.75" customHeight="1" x14ac:dyDescent="0.25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5.75" customHeight="1" x14ac:dyDescent="0.25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5.75" customHeight="1" x14ac:dyDescent="0.25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5.75" customHeight="1" x14ac:dyDescent="0.25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5.75" customHeight="1" x14ac:dyDescent="0.25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5.75" customHeight="1" x14ac:dyDescent="0.25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5.75" customHeight="1" x14ac:dyDescent="0.25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5.75" customHeight="1" x14ac:dyDescent="0.25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5.75" customHeight="1" x14ac:dyDescent="0.25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5.75" customHeight="1" x14ac:dyDescent="0.25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5.75" customHeight="1" x14ac:dyDescent="0.25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5.75" customHeight="1" x14ac:dyDescent="0.25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5.75" customHeight="1" x14ac:dyDescent="0.25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5.75" customHeight="1" x14ac:dyDescent="0.25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5.75" customHeight="1" x14ac:dyDescent="0.25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5.75" customHeight="1" x14ac:dyDescent="0.25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5.75" customHeight="1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5.75" customHeight="1" x14ac:dyDescent="0.25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5.75" customHeight="1" x14ac:dyDescent="0.25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5.75" customHeight="1" x14ac:dyDescent="0.25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5.75" customHeight="1" x14ac:dyDescent="0.25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5.75" customHeight="1" x14ac:dyDescent="0.25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5.75" customHeight="1" x14ac:dyDescent="0.25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5.75" customHeight="1" x14ac:dyDescent="0.25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5.75" customHeight="1" x14ac:dyDescent="0.25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5.75" customHeight="1" x14ac:dyDescent="0.25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5.75" customHeight="1" x14ac:dyDescent="0.25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5.75" customHeight="1" x14ac:dyDescent="0.25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5.75" customHeight="1" x14ac:dyDescent="0.25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5.75" customHeight="1" x14ac:dyDescent="0.25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5.75" customHeight="1" x14ac:dyDescent="0.25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5.75" customHeight="1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5.75" customHeight="1" x14ac:dyDescent="0.25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5.75" customHeight="1" x14ac:dyDescent="0.25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5.75" customHeight="1" x14ac:dyDescent="0.25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5.75" customHeight="1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5.75" customHeight="1" x14ac:dyDescent="0.25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5.75" customHeight="1" x14ac:dyDescent="0.25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5.75" customHeight="1" x14ac:dyDescent="0.25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5.75" customHeight="1" x14ac:dyDescent="0.25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5.75" customHeight="1" x14ac:dyDescent="0.25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5.75" customHeight="1" x14ac:dyDescent="0.25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5.75" customHeight="1" x14ac:dyDescent="0.25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5.75" customHeight="1" x14ac:dyDescent="0.25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5.75" customHeight="1" x14ac:dyDescent="0.25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5.75" customHeight="1" x14ac:dyDescent="0.25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5.75" customHeight="1" x14ac:dyDescent="0.25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5.75" customHeight="1" x14ac:dyDescent="0.25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5.75" customHeight="1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5.75" customHeight="1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5.75" customHeight="1" x14ac:dyDescent="0.25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5.75" customHeight="1" x14ac:dyDescent="0.25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5.75" customHeight="1" x14ac:dyDescent="0.25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5.75" customHeight="1" x14ac:dyDescent="0.25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5.75" customHeight="1" x14ac:dyDescent="0.25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5.75" customHeight="1" x14ac:dyDescent="0.25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5.75" customHeight="1" x14ac:dyDescent="0.25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5.75" customHeight="1" x14ac:dyDescent="0.25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5.75" customHeight="1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5.75" customHeight="1" x14ac:dyDescent="0.25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5.75" customHeight="1" x14ac:dyDescent="0.25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5.75" customHeight="1" x14ac:dyDescent="0.25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5.75" customHeight="1" x14ac:dyDescent="0.25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5.75" customHeight="1" x14ac:dyDescent="0.25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5.75" customHeight="1" x14ac:dyDescent="0.25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5.75" customHeight="1" x14ac:dyDescent="0.25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5.75" customHeight="1" x14ac:dyDescent="0.25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5.75" customHeight="1" x14ac:dyDescent="0.25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5.75" customHeight="1" x14ac:dyDescent="0.25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5.75" customHeight="1" x14ac:dyDescent="0.25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5.75" customHeight="1" x14ac:dyDescent="0.25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5.75" customHeight="1" x14ac:dyDescent="0.25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5.75" customHeight="1" x14ac:dyDescent="0.25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5.75" customHeight="1" x14ac:dyDescent="0.25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5.75" customHeight="1" x14ac:dyDescent="0.25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5.75" customHeight="1" x14ac:dyDescent="0.25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5.75" customHeight="1" x14ac:dyDescent="0.25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5.75" customHeight="1" x14ac:dyDescent="0.25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5.75" customHeight="1" x14ac:dyDescent="0.25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5.75" customHeight="1" x14ac:dyDescent="0.25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5.75" customHeight="1" x14ac:dyDescent="0.25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5.75" customHeight="1" x14ac:dyDescent="0.25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5.75" customHeight="1" x14ac:dyDescent="0.25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5.75" customHeight="1" x14ac:dyDescent="0.25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5.75" customHeight="1" x14ac:dyDescent="0.25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5.75" customHeight="1" x14ac:dyDescent="0.25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5.75" customHeight="1" x14ac:dyDescent="0.25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5.75" customHeight="1" x14ac:dyDescent="0.25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5.75" customHeight="1" x14ac:dyDescent="0.25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5.75" customHeight="1" x14ac:dyDescent="0.25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5.75" customHeight="1" x14ac:dyDescent="0.25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5.75" customHeight="1" x14ac:dyDescent="0.25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5.75" customHeight="1" x14ac:dyDescent="0.25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5.75" customHeight="1" x14ac:dyDescent="0.25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5.75" customHeight="1" x14ac:dyDescent="0.25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5.75" customHeight="1" x14ac:dyDescent="0.25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5.75" customHeight="1" x14ac:dyDescent="0.25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5.75" customHeight="1" x14ac:dyDescent="0.25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5.75" customHeight="1" x14ac:dyDescent="0.25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5.75" customHeight="1" x14ac:dyDescent="0.25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5.75" customHeight="1" x14ac:dyDescent="0.25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5.75" customHeight="1" x14ac:dyDescent="0.25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5.75" customHeight="1" x14ac:dyDescent="0.25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5.75" customHeight="1" x14ac:dyDescent="0.25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5.75" customHeight="1" x14ac:dyDescent="0.25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5.75" customHeight="1" x14ac:dyDescent="0.25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5.75" customHeight="1" x14ac:dyDescent="0.25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5.75" customHeight="1" x14ac:dyDescent="0.25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5.75" customHeight="1" x14ac:dyDescent="0.25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5.75" customHeight="1" x14ac:dyDescent="0.25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5.75" customHeight="1" x14ac:dyDescent="0.25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5.75" customHeight="1" x14ac:dyDescent="0.25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5.75" customHeight="1" x14ac:dyDescent="0.25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5.75" customHeight="1" x14ac:dyDescent="0.25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5.75" customHeight="1" x14ac:dyDescent="0.25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5.75" customHeight="1" x14ac:dyDescent="0.25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5.75" customHeight="1" x14ac:dyDescent="0.25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5.75" customHeight="1" x14ac:dyDescent="0.25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5.75" customHeight="1" x14ac:dyDescent="0.25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5.75" customHeight="1" x14ac:dyDescent="0.25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5.75" customHeight="1" x14ac:dyDescent="0.25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5.75" customHeight="1" x14ac:dyDescent="0.25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5.75" customHeight="1" x14ac:dyDescent="0.25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5.75" customHeight="1" x14ac:dyDescent="0.25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5.75" customHeight="1" x14ac:dyDescent="0.25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5.75" customHeight="1" x14ac:dyDescent="0.25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5.75" customHeight="1" x14ac:dyDescent="0.25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5.75" customHeight="1" x14ac:dyDescent="0.25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5.75" customHeight="1" x14ac:dyDescent="0.25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5.75" customHeight="1" x14ac:dyDescent="0.25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5.75" customHeight="1" x14ac:dyDescent="0.25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5.75" customHeight="1" x14ac:dyDescent="0.25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5.75" customHeight="1" x14ac:dyDescent="0.25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5.75" customHeight="1" x14ac:dyDescent="0.25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5.75" customHeight="1" x14ac:dyDescent="0.25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5.75" customHeight="1" x14ac:dyDescent="0.25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5.75" customHeight="1" x14ac:dyDescent="0.25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5.75" customHeight="1" x14ac:dyDescent="0.25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5.75" customHeight="1" x14ac:dyDescent="0.25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5.75" customHeight="1" x14ac:dyDescent="0.25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5.75" customHeight="1" x14ac:dyDescent="0.25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5.75" customHeight="1" x14ac:dyDescent="0.25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5.75" customHeight="1" x14ac:dyDescent="0.25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5.75" customHeight="1" x14ac:dyDescent="0.25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5.75" customHeight="1" x14ac:dyDescent="0.25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5.75" customHeight="1" x14ac:dyDescent="0.25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5.75" customHeight="1" x14ac:dyDescent="0.25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5.75" customHeight="1" x14ac:dyDescent="0.25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5.75" customHeight="1" x14ac:dyDescent="0.25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5.75" customHeight="1" x14ac:dyDescent="0.25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5.75" customHeight="1" x14ac:dyDescent="0.25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5.75" customHeight="1" x14ac:dyDescent="0.25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5.75" customHeight="1" x14ac:dyDescent="0.25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5.75" customHeight="1" x14ac:dyDescent="0.25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5.75" customHeight="1" x14ac:dyDescent="0.25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5.75" customHeight="1" x14ac:dyDescent="0.25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5.75" customHeight="1" x14ac:dyDescent="0.25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5.75" customHeight="1" x14ac:dyDescent="0.25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5.75" customHeight="1" x14ac:dyDescent="0.25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5.75" customHeight="1" x14ac:dyDescent="0.25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5.75" customHeight="1" x14ac:dyDescent="0.25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5.75" customHeight="1" x14ac:dyDescent="0.25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5.75" customHeight="1" x14ac:dyDescent="0.25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5.75" customHeight="1" x14ac:dyDescent="0.25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5.75" customHeight="1" x14ac:dyDescent="0.25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5.75" customHeight="1" x14ac:dyDescent="0.25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5.75" customHeight="1" x14ac:dyDescent="0.25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5.75" customHeight="1" x14ac:dyDescent="0.25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5.75" customHeight="1" x14ac:dyDescent="0.25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5.75" customHeight="1" x14ac:dyDescent="0.25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5.75" customHeight="1" x14ac:dyDescent="0.25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5.75" customHeight="1" x14ac:dyDescent="0.25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5.75" customHeight="1" x14ac:dyDescent="0.25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5.75" customHeight="1" x14ac:dyDescent="0.25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5.75" customHeight="1" x14ac:dyDescent="0.25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5.75" customHeight="1" x14ac:dyDescent="0.25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5.75" customHeight="1" x14ac:dyDescent="0.25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5.75" customHeight="1" x14ac:dyDescent="0.25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5.75" customHeight="1" x14ac:dyDescent="0.25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5.75" customHeight="1" x14ac:dyDescent="0.25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5.75" customHeight="1" x14ac:dyDescent="0.25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5.75" customHeight="1" x14ac:dyDescent="0.25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5.75" customHeight="1" x14ac:dyDescent="0.25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5.75" customHeight="1" x14ac:dyDescent="0.25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5.75" customHeight="1" x14ac:dyDescent="0.25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5.75" customHeight="1" x14ac:dyDescent="0.25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5.75" customHeight="1" x14ac:dyDescent="0.25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5.75" customHeight="1" x14ac:dyDescent="0.25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5.75" customHeight="1" x14ac:dyDescent="0.25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5.75" customHeight="1" x14ac:dyDescent="0.25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5.75" customHeight="1" x14ac:dyDescent="0.25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5.75" customHeight="1" x14ac:dyDescent="0.25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5.75" customHeight="1" x14ac:dyDescent="0.25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5.75" customHeight="1" x14ac:dyDescent="0.25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5.75" customHeight="1" x14ac:dyDescent="0.25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5.75" customHeight="1" x14ac:dyDescent="0.25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5.75" customHeight="1" x14ac:dyDescent="0.25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5.75" customHeight="1" x14ac:dyDescent="0.25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5.75" customHeight="1" x14ac:dyDescent="0.25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5.75" customHeight="1" x14ac:dyDescent="0.25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5.75" customHeight="1" x14ac:dyDescent="0.25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5.75" customHeight="1" x14ac:dyDescent="0.25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5.75" customHeight="1" x14ac:dyDescent="0.25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5.75" customHeight="1" x14ac:dyDescent="0.25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5.75" customHeight="1" x14ac:dyDescent="0.25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5.75" customHeight="1" x14ac:dyDescent="0.25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5.75" customHeight="1" x14ac:dyDescent="0.25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5.75" customHeight="1" x14ac:dyDescent="0.25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5.75" customHeight="1" x14ac:dyDescent="0.25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5.75" customHeight="1" x14ac:dyDescent="0.25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5.75" customHeight="1" x14ac:dyDescent="0.25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5.75" customHeight="1" x14ac:dyDescent="0.25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5.75" customHeight="1" x14ac:dyDescent="0.25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5.75" customHeight="1" x14ac:dyDescent="0.25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5.75" customHeight="1" x14ac:dyDescent="0.25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5.75" customHeight="1" x14ac:dyDescent="0.25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5.75" customHeight="1" x14ac:dyDescent="0.25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5.75" customHeight="1" x14ac:dyDescent="0.25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5.75" customHeight="1" x14ac:dyDescent="0.25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5.75" customHeight="1" x14ac:dyDescent="0.25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5.75" customHeight="1" x14ac:dyDescent="0.25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5.75" customHeight="1" x14ac:dyDescent="0.25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5.75" customHeight="1" x14ac:dyDescent="0.25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5.75" customHeight="1" x14ac:dyDescent="0.25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5.75" customHeight="1" x14ac:dyDescent="0.25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5.75" customHeight="1" x14ac:dyDescent="0.25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5.75" customHeight="1" x14ac:dyDescent="0.25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5.75" customHeight="1" x14ac:dyDescent="0.25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5.75" customHeight="1" x14ac:dyDescent="0.25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5.75" customHeight="1" x14ac:dyDescent="0.25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5.75" customHeight="1" x14ac:dyDescent="0.25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5.75" customHeight="1" x14ac:dyDescent="0.25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5.75" customHeight="1" x14ac:dyDescent="0.25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5.75" customHeight="1" x14ac:dyDescent="0.25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5.75" customHeight="1" x14ac:dyDescent="0.25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5.75" customHeight="1" x14ac:dyDescent="0.25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5.75" customHeight="1" x14ac:dyDescent="0.25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5.75" customHeight="1" x14ac:dyDescent="0.25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5.75" customHeight="1" x14ac:dyDescent="0.25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5.75" customHeight="1" x14ac:dyDescent="0.25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5.75" customHeight="1" x14ac:dyDescent="0.25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5.75" customHeight="1" x14ac:dyDescent="0.25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5.75" customHeight="1" x14ac:dyDescent="0.25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5.75" customHeight="1" x14ac:dyDescent="0.25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5.75" customHeight="1" x14ac:dyDescent="0.25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5.75" customHeight="1" x14ac:dyDescent="0.25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5.75" customHeight="1" x14ac:dyDescent="0.25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5.75" customHeight="1" x14ac:dyDescent="0.25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5.75" customHeight="1" x14ac:dyDescent="0.25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5.75" customHeight="1" x14ac:dyDescent="0.25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5.75" customHeight="1" x14ac:dyDescent="0.25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5.75" customHeight="1" x14ac:dyDescent="0.25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5.75" customHeight="1" x14ac:dyDescent="0.25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5.75" customHeight="1" x14ac:dyDescent="0.25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5.75" customHeight="1" x14ac:dyDescent="0.25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5.75" customHeight="1" x14ac:dyDescent="0.25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5.75" customHeight="1" x14ac:dyDescent="0.25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5.75" customHeight="1" x14ac:dyDescent="0.25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5.75" customHeight="1" x14ac:dyDescent="0.25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5.75" customHeight="1" x14ac:dyDescent="0.25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5.75" customHeight="1" x14ac:dyDescent="0.25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5.75" customHeight="1" x14ac:dyDescent="0.25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5.75" customHeight="1" x14ac:dyDescent="0.25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5.75" customHeight="1" x14ac:dyDescent="0.25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5.75" customHeight="1" x14ac:dyDescent="0.25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5.75" customHeight="1" x14ac:dyDescent="0.25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5.75" customHeight="1" x14ac:dyDescent="0.25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5.75" customHeight="1" x14ac:dyDescent="0.25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5.75" customHeight="1" x14ac:dyDescent="0.25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5.75" customHeight="1" x14ac:dyDescent="0.25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5.75" customHeight="1" x14ac:dyDescent="0.25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5.75" customHeight="1" x14ac:dyDescent="0.25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5.75" customHeight="1" x14ac:dyDescent="0.25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5.75" customHeight="1" x14ac:dyDescent="0.25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5.75" customHeight="1" x14ac:dyDescent="0.25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5.75" customHeight="1" x14ac:dyDescent="0.25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5.75" customHeight="1" x14ac:dyDescent="0.25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5.75" customHeight="1" x14ac:dyDescent="0.25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5.75" customHeight="1" x14ac:dyDescent="0.25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5.75" customHeight="1" x14ac:dyDescent="0.25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5.75" customHeight="1" x14ac:dyDescent="0.25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5.75" customHeight="1" x14ac:dyDescent="0.25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5.75" customHeight="1" x14ac:dyDescent="0.25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5.75" customHeight="1" x14ac:dyDescent="0.25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5.75" customHeight="1" x14ac:dyDescent="0.25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5.75" customHeight="1" x14ac:dyDescent="0.25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5.75" customHeight="1" x14ac:dyDescent="0.25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5.75" customHeight="1" x14ac:dyDescent="0.25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5.75" customHeight="1" x14ac:dyDescent="0.25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5.75" customHeight="1" x14ac:dyDescent="0.25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5.75" customHeight="1" x14ac:dyDescent="0.25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5.75" customHeight="1" x14ac:dyDescent="0.25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5.75" customHeight="1" x14ac:dyDescent="0.25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5.75" customHeight="1" x14ac:dyDescent="0.25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5.75" customHeight="1" x14ac:dyDescent="0.25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5.75" customHeight="1" x14ac:dyDescent="0.25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5.75" customHeight="1" x14ac:dyDescent="0.25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5.75" customHeight="1" x14ac:dyDescent="0.25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5.75" customHeight="1" x14ac:dyDescent="0.25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5.75" customHeight="1" x14ac:dyDescent="0.25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5.75" customHeight="1" x14ac:dyDescent="0.25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5.75" customHeight="1" x14ac:dyDescent="0.25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5.75" customHeight="1" x14ac:dyDescent="0.25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5.75" customHeight="1" x14ac:dyDescent="0.25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5.75" customHeight="1" x14ac:dyDescent="0.25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5.75" customHeight="1" x14ac:dyDescent="0.25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5.75" customHeight="1" x14ac:dyDescent="0.25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5.75" customHeight="1" x14ac:dyDescent="0.25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5.75" customHeight="1" x14ac:dyDescent="0.25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5.75" customHeight="1" x14ac:dyDescent="0.25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5.75" customHeight="1" x14ac:dyDescent="0.25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5.75" customHeight="1" x14ac:dyDescent="0.25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5.75" customHeight="1" x14ac:dyDescent="0.25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5.75" customHeight="1" x14ac:dyDescent="0.25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5.75" customHeight="1" x14ac:dyDescent="0.25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5.75" customHeight="1" x14ac:dyDescent="0.25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5.75" customHeight="1" x14ac:dyDescent="0.25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5.75" customHeight="1" x14ac:dyDescent="0.25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5.75" customHeight="1" x14ac:dyDescent="0.25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5.75" customHeight="1" x14ac:dyDescent="0.25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5.75" customHeight="1" x14ac:dyDescent="0.25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5.75" customHeight="1" x14ac:dyDescent="0.25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5.75" customHeight="1" x14ac:dyDescent="0.25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5.75" customHeight="1" x14ac:dyDescent="0.25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5.75" customHeight="1" x14ac:dyDescent="0.25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5.75" customHeight="1" x14ac:dyDescent="0.25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5.75" customHeight="1" x14ac:dyDescent="0.25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5.75" customHeight="1" x14ac:dyDescent="0.25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5.75" customHeight="1" x14ac:dyDescent="0.25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5.75" customHeight="1" x14ac:dyDescent="0.25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5.75" customHeight="1" x14ac:dyDescent="0.25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5.75" customHeight="1" x14ac:dyDescent="0.25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5.75" customHeight="1" x14ac:dyDescent="0.25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5.75" customHeight="1" x14ac:dyDescent="0.25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5.75" customHeight="1" x14ac:dyDescent="0.25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5.75" customHeight="1" x14ac:dyDescent="0.25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5.75" customHeight="1" x14ac:dyDescent="0.25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5.75" customHeight="1" x14ac:dyDescent="0.25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5.75" customHeight="1" x14ac:dyDescent="0.25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5.75" customHeight="1" x14ac:dyDescent="0.25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5.75" customHeight="1" x14ac:dyDescent="0.25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5.75" customHeight="1" x14ac:dyDescent="0.25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5.75" customHeight="1" x14ac:dyDescent="0.25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5.75" customHeight="1" x14ac:dyDescent="0.25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5.75" customHeight="1" x14ac:dyDescent="0.25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5.75" customHeight="1" x14ac:dyDescent="0.25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5.75" customHeight="1" x14ac:dyDescent="0.25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5.75" customHeight="1" x14ac:dyDescent="0.25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5.75" customHeight="1" x14ac:dyDescent="0.25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5.75" customHeight="1" x14ac:dyDescent="0.25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5.75" customHeight="1" x14ac:dyDescent="0.25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5.75" customHeight="1" x14ac:dyDescent="0.25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5.75" customHeight="1" x14ac:dyDescent="0.25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5.75" customHeight="1" x14ac:dyDescent="0.25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5.75" customHeight="1" x14ac:dyDescent="0.25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5.75" customHeight="1" x14ac:dyDescent="0.25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5.75" customHeight="1" x14ac:dyDescent="0.25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5.75" customHeight="1" x14ac:dyDescent="0.25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5.75" customHeight="1" x14ac:dyDescent="0.25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5.75" customHeight="1" x14ac:dyDescent="0.25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5.75" customHeight="1" x14ac:dyDescent="0.25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5.75" customHeight="1" x14ac:dyDescent="0.25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5.75" customHeight="1" x14ac:dyDescent="0.25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5.75" customHeight="1" x14ac:dyDescent="0.25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5.75" customHeight="1" x14ac:dyDescent="0.25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5.75" customHeight="1" x14ac:dyDescent="0.25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5.75" customHeight="1" x14ac:dyDescent="0.25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5.75" customHeight="1" x14ac:dyDescent="0.25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5.75" customHeight="1" x14ac:dyDescent="0.25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5.75" customHeight="1" x14ac:dyDescent="0.25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5.75" customHeight="1" x14ac:dyDescent="0.25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5.75" customHeight="1" x14ac:dyDescent="0.25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5.75" customHeight="1" x14ac:dyDescent="0.25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5.75" customHeight="1" x14ac:dyDescent="0.25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5.75" customHeight="1" x14ac:dyDescent="0.25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5.75" customHeight="1" x14ac:dyDescent="0.25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5.75" customHeight="1" x14ac:dyDescent="0.25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5.75" customHeight="1" x14ac:dyDescent="0.25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5.75" customHeight="1" x14ac:dyDescent="0.25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5.75" customHeight="1" x14ac:dyDescent="0.25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5.75" customHeight="1" x14ac:dyDescent="0.25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5.75" customHeight="1" x14ac:dyDescent="0.25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5.75" customHeight="1" x14ac:dyDescent="0.25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5.75" customHeight="1" x14ac:dyDescent="0.25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5.75" customHeight="1" x14ac:dyDescent="0.25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5.75" customHeight="1" x14ac:dyDescent="0.25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5.75" customHeight="1" x14ac:dyDescent="0.25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5.75" customHeight="1" x14ac:dyDescent="0.25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5.75" customHeight="1" x14ac:dyDescent="0.25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5.75" customHeight="1" x14ac:dyDescent="0.25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5.75" customHeight="1" x14ac:dyDescent="0.25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5.75" customHeight="1" x14ac:dyDescent="0.25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5.75" customHeight="1" x14ac:dyDescent="0.25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5.75" customHeight="1" x14ac:dyDescent="0.25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5.75" customHeight="1" x14ac:dyDescent="0.25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5.75" customHeight="1" x14ac:dyDescent="0.25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5.75" customHeight="1" x14ac:dyDescent="0.25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5.75" customHeight="1" x14ac:dyDescent="0.25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5.75" customHeight="1" x14ac:dyDescent="0.25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5.75" customHeight="1" x14ac:dyDescent="0.25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5.75" customHeight="1" x14ac:dyDescent="0.25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5.75" customHeight="1" x14ac:dyDescent="0.25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5.75" customHeight="1" x14ac:dyDescent="0.25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5.75" customHeight="1" x14ac:dyDescent="0.25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5.75" customHeight="1" x14ac:dyDescent="0.25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5.75" customHeight="1" x14ac:dyDescent="0.25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5.75" customHeight="1" x14ac:dyDescent="0.25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5.75" customHeight="1" x14ac:dyDescent="0.25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5.75" customHeight="1" x14ac:dyDescent="0.25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5.75" customHeight="1" x14ac:dyDescent="0.25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5.75" customHeight="1" x14ac:dyDescent="0.25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5.75" customHeight="1" x14ac:dyDescent="0.25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5.75" customHeight="1" x14ac:dyDescent="0.25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5.75" customHeight="1" x14ac:dyDescent="0.25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5.75" customHeight="1" x14ac:dyDescent="0.25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5.75" customHeight="1" x14ac:dyDescent="0.25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5.75" customHeight="1" x14ac:dyDescent="0.25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5.75" customHeight="1" x14ac:dyDescent="0.25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5.75" customHeight="1" x14ac:dyDescent="0.25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5.75" customHeight="1" x14ac:dyDescent="0.25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5.75" customHeight="1" x14ac:dyDescent="0.25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5.75" customHeight="1" x14ac:dyDescent="0.25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5.75" customHeight="1" x14ac:dyDescent="0.25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5.75" customHeight="1" x14ac:dyDescent="0.25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5.75" customHeight="1" x14ac:dyDescent="0.25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5.75" customHeight="1" x14ac:dyDescent="0.25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5.75" customHeight="1" x14ac:dyDescent="0.25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5.75" customHeight="1" x14ac:dyDescent="0.25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5.75" customHeight="1" x14ac:dyDescent="0.25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5.75" customHeight="1" x14ac:dyDescent="0.25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5.75" customHeight="1" x14ac:dyDescent="0.25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5.75" customHeight="1" x14ac:dyDescent="0.25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5.75" customHeight="1" x14ac:dyDescent="0.25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5.75" customHeight="1" x14ac:dyDescent="0.25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5.75" customHeight="1" x14ac:dyDescent="0.25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5.75" customHeight="1" x14ac:dyDescent="0.25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5.75" customHeight="1" x14ac:dyDescent="0.25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5.75" customHeight="1" x14ac:dyDescent="0.25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5.75" customHeight="1" x14ac:dyDescent="0.25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5.75" customHeight="1" x14ac:dyDescent="0.25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5.75" customHeight="1" x14ac:dyDescent="0.25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5.75" customHeight="1" x14ac:dyDescent="0.25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5.75" customHeight="1" x14ac:dyDescent="0.25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5.75" customHeight="1" x14ac:dyDescent="0.25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5.75" customHeight="1" x14ac:dyDescent="0.25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5.75" customHeight="1" x14ac:dyDescent="0.25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5.75" customHeight="1" x14ac:dyDescent="0.25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5.75" customHeight="1" x14ac:dyDescent="0.25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5.75" customHeight="1" x14ac:dyDescent="0.25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5.75" customHeight="1" x14ac:dyDescent="0.25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5.75" customHeight="1" x14ac:dyDescent="0.25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5.75" customHeight="1" x14ac:dyDescent="0.25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5.75" customHeight="1" x14ac:dyDescent="0.25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5.75" customHeight="1" x14ac:dyDescent="0.25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5.75" customHeight="1" x14ac:dyDescent="0.25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5.75" customHeight="1" x14ac:dyDescent="0.25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5.75" customHeight="1" x14ac:dyDescent="0.25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5.75" customHeight="1" x14ac:dyDescent="0.25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5.75" customHeight="1" x14ac:dyDescent="0.25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5.75" customHeight="1" x14ac:dyDescent="0.25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5.75" customHeight="1" x14ac:dyDescent="0.25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5.75" customHeight="1" x14ac:dyDescent="0.25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5.75" customHeight="1" x14ac:dyDescent="0.25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5.75" customHeight="1" x14ac:dyDescent="0.25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5.75" customHeight="1" x14ac:dyDescent="0.25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5.75" customHeight="1" x14ac:dyDescent="0.25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5.75" customHeight="1" x14ac:dyDescent="0.25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5.75" customHeight="1" x14ac:dyDescent="0.25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5.75" customHeight="1" x14ac:dyDescent="0.25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5.75" customHeight="1" x14ac:dyDescent="0.25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5.75" customHeight="1" x14ac:dyDescent="0.25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5.75" customHeight="1" x14ac:dyDescent="0.25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5.75" customHeight="1" x14ac:dyDescent="0.25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5.75" customHeight="1" x14ac:dyDescent="0.25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5.75" customHeight="1" x14ac:dyDescent="0.25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5.75" customHeight="1" x14ac:dyDescent="0.25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5.75" customHeight="1" x14ac:dyDescent="0.25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5.75" customHeight="1" x14ac:dyDescent="0.25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5.75" customHeight="1" x14ac:dyDescent="0.25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5.75" customHeight="1" x14ac:dyDescent="0.25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5.75" customHeight="1" x14ac:dyDescent="0.25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5.75" customHeight="1" x14ac:dyDescent="0.25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5.75" customHeight="1" x14ac:dyDescent="0.25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5.75" customHeight="1" x14ac:dyDescent="0.25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5.75" customHeight="1" x14ac:dyDescent="0.25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5.75" customHeight="1" x14ac:dyDescent="0.25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5.75" customHeight="1" x14ac:dyDescent="0.25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5.75" customHeight="1" x14ac:dyDescent="0.25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5.75" customHeight="1" x14ac:dyDescent="0.25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5.75" customHeight="1" x14ac:dyDescent="0.25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5.75" customHeight="1" x14ac:dyDescent="0.25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5.75" customHeight="1" x14ac:dyDescent="0.25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5.75" customHeight="1" x14ac:dyDescent="0.25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5.75" customHeight="1" x14ac:dyDescent="0.25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5.75" customHeight="1" x14ac:dyDescent="0.25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5.75" customHeight="1" x14ac:dyDescent="0.25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5.75" customHeight="1" x14ac:dyDescent="0.25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5.75" customHeight="1" x14ac:dyDescent="0.25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5.75" customHeight="1" x14ac:dyDescent="0.25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5.75" customHeight="1" x14ac:dyDescent="0.25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5.75" customHeight="1" x14ac:dyDescent="0.25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5.75" customHeight="1" x14ac:dyDescent="0.25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5.75" customHeight="1" x14ac:dyDescent="0.25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5.75" customHeight="1" x14ac:dyDescent="0.25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5.75" customHeight="1" x14ac:dyDescent="0.25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5.75" customHeight="1" x14ac:dyDescent="0.25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5.75" customHeight="1" x14ac:dyDescent="0.25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5.75" customHeight="1" x14ac:dyDescent="0.25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5.75" customHeight="1" x14ac:dyDescent="0.25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5.75" customHeight="1" x14ac:dyDescent="0.25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5.75" customHeight="1" x14ac:dyDescent="0.25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5.75" customHeight="1" x14ac:dyDescent="0.25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5.75" customHeight="1" x14ac:dyDescent="0.25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5.75" customHeight="1" x14ac:dyDescent="0.25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5.75" customHeight="1" x14ac:dyDescent="0.25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5.75" customHeight="1" x14ac:dyDescent="0.25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5.75" customHeight="1" x14ac:dyDescent="0.25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5.75" customHeight="1" x14ac:dyDescent="0.25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5.75" customHeight="1" x14ac:dyDescent="0.25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5.75" customHeight="1" x14ac:dyDescent="0.25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5.75" customHeight="1" x14ac:dyDescent="0.25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5.75" customHeight="1" x14ac:dyDescent="0.25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5.75" customHeight="1" x14ac:dyDescent="0.25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5.75" customHeight="1" x14ac:dyDescent="0.25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5.75" customHeight="1" x14ac:dyDescent="0.25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5.75" customHeight="1" x14ac:dyDescent="0.25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5.75" customHeight="1" x14ac:dyDescent="0.25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5.75" customHeight="1" x14ac:dyDescent="0.25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5.75" customHeight="1" x14ac:dyDescent="0.25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5.75" customHeight="1" x14ac:dyDescent="0.25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5.75" customHeight="1" x14ac:dyDescent="0.25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5.75" customHeight="1" x14ac:dyDescent="0.25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5.75" customHeight="1" x14ac:dyDescent="0.25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5.75" customHeight="1" x14ac:dyDescent="0.25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5.75" customHeight="1" x14ac:dyDescent="0.25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5.75" customHeight="1" x14ac:dyDescent="0.25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5.75" customHeight="1" x14ac:dyDescent="0.25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5.75" customHeight="1" x14ac:dyDescent="0.25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5.75" customHeight="1" x14ac:dyDescent="0.25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5.75" customHeight="1" x14ac:dyDescent="0.25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5.75" customHeight="1" x14ac:dyDescent="0.25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5.75" customHeight="1" x14ac:dyDescent="0.25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5.75" customHeight="1" x14ac:dyDescent="0.25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5.75" customHeight="1" x14ac:dyDescent="0.25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5.75" customHeight="1" x14ac:dyDescent="0.25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5.75" customHeight="1" x14ac:dyDescent="0.25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5.75" customHeight="1" x14ac:dyDescent="0.25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5.75" customHeight="1" x14ac:dyDescent="0.25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5.75" customHeight="1" x14ac:dyDescent="0.25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5.75" customHeight="1" x14ac:dyDescent="0.25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5.75" customHeight="1" x14ac:dyDescent="0.25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5.75" customHeight="1" x14ac:dyDescent="0.25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5.75" customHeight="1" x14ac:dyDescent="0.25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5.75" customHeight="1" x14ac:dyDescent="0.25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5.75" customHeight="1" x14ac:dyDescent="0.25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5.75" customHeight="1" x14ac:dyDescent="0.25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5.75" customHeight="1" x14ac:dyDescent="0.25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5.75" customHeight="1" x14ac:dyDescent="0.25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5.75" customHeight="1" x14ac:dyDescent="0.25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5.75" customHeight="1" x14ac:dyDescent="0.25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5.75" customHeight="1" x14ac:dyDescent="0.25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5.75" customHeight="1" x14ac:dyDescent="0.25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5.75" customHeight="1" x14ac:dyDescent="0.25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5.75" customHeight="1" x14ac:dyDescent="0.25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5.75" customHeight="1" x14ac:dyDescent="0.25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5.75" customHeight="1" x14ac:dyDescent="0.25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5.75" customHeight="1" x14ac:dyDescent="0.25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5.75" customHeight="1" x14ac:dyDescent="0.25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5.75" customHeight="1" x14ac:dyDescent="0.25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5.75" customHeight="1" x14ac:dyDescent="0.25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5.75" customHeight="1" x14ac:dyDescent="0.25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5.75" customHeight="1" x14ac:dyDescent="0.25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5.75" customHeight="1" x14ac:dyDescent="0.25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5.75" customHeight="1" x14ac:dyDescent="0.25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5.75" customHeight="1" x14ac:dyDescent="0.25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5.75" customHeight="1" x14ac:dyDescent="0.25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5.75" customHeight="1" x14ac:dyDescent="0.25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5.75" customHeight="1" x14ac:dyDescent="0.25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5.75" customHeight="1" x14ac:dyDescent="0.25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5.75" customHeight="1" x14ac:dyDescent="0.25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5.75" customHeight="1" x14ac:dyDescent="0.25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5.75" customHeight="1" x14ac:dyDescent="0.25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5.75" customHeight="1" x14ac:dyDescent="0.25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5.75" customHeight="1" x14ac:dyDescent="0.25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5.75" customHeight="1" x14ac:dyDescent="0.25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5.75" customHeight="1" x14ac:dyDescent="0.25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5.75" customHeight="1" x14ac:dyDescent="0.25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5.75" customHeight="1" x14ac:dyDescent="0.25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5.75" customHeight="1" x14ac:dyDescent="0.25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5.75" customHeight="1" x14ac:dyDescent="0.25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5.75" customHeight="1" x14ac:dyDescent="0.25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5.75" customHeight="1" x14ac:dyDescent="0.25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5.75" customHeight="1" x14ac:dyDescent="0.25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5.75" customHeight="1" x14ac:dyDescent="0.25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5.75" customHeight="1" x14ac:dyDescent="0.25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5.75" customHeight="1" x14ac:dyDescent="0.25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5.75" customHeight="1" x14ac:dyDescent="0.25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5.75" customHeight="1" x14ac:dyDescent="0.25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5.75" customHeight="1" x14ac:dyDescent="0.25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5.75" customHeight="1" x14ac:dyDescent="0.25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5.75" customHeight="1" x14ac:dyDescent="0.25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5.75" customHeight="1" x14ac:dyDescent="0.25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5.75" customHeight="1" x14ac:dyDescent="0.25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5.75" customHeight="1" x14ac:dyDescent="0.25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5.75" customHeight="1" x14ac:dyDescent="0.25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5.75" customHeight="1" x14ac:dyDescent="0.25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5.75" customHeight="1" x14ac:dyDescent="0.25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5.75" customHeight="1" x14ac:dyDescent="0.25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5.75" customHeight="1" x14ac:dyDescent="0.25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15.75" customHeight="1" x14ac:dyDescent="0.25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15.75" customHeight="1" x14ac:dyDescent="0.25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15.75" customHeight="1" x14ac:dyDescent="0.25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15.75" customHeight="1" x14ac:dyDescent="0.25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15.75" customHeight="1" x14ac:dyDescent="0.25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15.75" customHeight="1" x14ac:dyDescent="0.25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15.75" customHeight="1" x14ac:dyDescent="0.25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15.75" customHeight="1" x14ac:dyDescent="0.25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mergeCells count="4">
    <mergeCell ref="A1:M1"/>
    <mergeCell ref="A7:M7"/>
    <mergeCell ref="A13:M13"/>
    <mergeCell ref="A16:M16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0 - Instruções</vt:lpstr>
      <vt:lpstr>1 - Orçamento de Vendas</vt:lpstr>
      <vt:lpstr>2 - Orçamento de Produção</vt:lpstr>
      <vt:lpstr>3 - Composição dos Produtos</vt:lpstr>
      <vt:lpstr>4 - Orçamento de Consumo MP</vt:lpstr>
      <vt:lpstr>5 - Orçamento de Compras MP</vt:lpstr>
      <vt:lpstr>6 - Orçamento de Mão de Obra Di</vt:lpstr>
      <vt:lpstr>7 - Custos indiretos de fabrica</vt:lpstr>
      <vt:lpstr>8 - Custo Unitário dos produtos</vt:lpstr>
      <vt:lpstr>9 - Despesas</vt:lpstr>
      <vt:lpstr>10 - Demonstração de Resultado </vt:lpstr>
      <vt:lpstr>11 - Demonstração de Fluxo de C</vt:lpstr>
      <vt:lpstr>12 - Balanço Patrimonial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Maia</dc:creator>
  <cp:lastModifiedBy>Lucas Maia dos Santos</cp:lastModifiedBy>
  <dcterms:created xsi:type="dcterms:W3CDTF">2025-11-17T14:45:02Z</dcterms:created>
  <dcterms:modified xsi:type="dcterms:W3CDTF">2025-11-17T14:46:49Z</dcterms:modified>
</cp:coreProperties>
</file>